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facturacion01\COMPARTIDO\02.   USUARIO   PAGADURIA\02.  INFORMES DE PRESUPUESTO\PRESP. 2024\12.-DIC-2024\"/>
    </mc:Choice>
  </mc:AlternateContent>
  <xr:revisionPtr revIDLastSave="0" documentId="13_ncr:1_{254648D8-2183-4557-9825-36D3BD028888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ACUERDOS" sheetId="160" r:id="rId1"/>
    <sheet name="EJECUCION ACTIVA." sheetId="152" state="hidden" r:id="rId2"/>
    <sheet name="EJECUCION PASIVA   P. GASTOS" sheetId="158" r:id="rId3"/>
    <sheet name="Hoja1" sheetId="161" r:id="rId4"/>
    <sheet name="ANALISIS -2024" sheetId="159" r:id="rId5"/>
  </sheets>
  <definedNames>
    <definedName name="_xlnm.Print_Area" localSheetId="1">'EJECUCION ACTIVA.'!$B$2:$L$112</definedName>
    <definedName name="_xlnm.Print_Titles" localSheetId="4">'ANALISIS -2024'!#REF!</definedName>
    <definedName name="_xlnm.Print_Titles" localSheetId="1">'EJECUCION ACTIVA.'!$11:$12</definedName>
    <definedName name="_xlnm.Print_Titles" localSheetId="2">'EJECUCION PASIVA   P. GASTOS'!#REF!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7" i="158" l="1"/>
  <c r="P338" i="158"/>
  <c r="P339" i="158"/>
  <c r="I337" i="158"/>
  <c r="E16" i="159" s="1"/>
  <c r="J337" i="158"/>
  <c r="F16" i="159" s="1"/>
  <c r="K337" i="158"/>
  <c r="G16" i="159" s="1"/>
  <c r="L337" i="158"/>
  <c r="M337" i="158"/>
  <c r="N337" i="158"/>
  <c r="O337" i="158"/>
  <c r="I338" i="158"/>
  <c r="E17" i="159" s="1"/>
  <c r="J338" i="158"/>
  <c r="F17" i="159" s="1"/>
  <c r="K338" i="158"/>
  <c r="G17" i="159" s="1"/>
  <c r="L338" i="158"/>
  <c r="H17" i="159" s="1"/>
  <c r="M338" i="158"/>
  <c r="I17" i="159" s="1"/>
  <c r="N338" i="158"/>
  <c r="J17" i="159" s="1"/>
  <c r="O338" i="158"/>
  <c r="I339" i="158"/>
  <c r="E18" i="159" s="1"/>
  <c r="J339" i="158"/>
  <c r="F18" i="159" s="1"/>
  <c r="K339" i="158"/>
  <c r="G18" i="159" s="1"/>
  <c r="L339" i="158"/>
  <c r="H18" i="159" s="1"/>
  <c r="M339" i="158"/>
  <c r="I18" i="159" s="1"/>
  <c r="N339" i="158"/>
  <c r="J18" i="159" s="1"/>
  <c r="O339" i="158"/>
  <c r="K340" i="158"/>
  <c r="I330" i="158"/>
  <c r="J330" i="158"/>
  <c r="K330" i="158"/>
  <c r="L330" i="158"/>
  <c r="M330" i="158"/>
  <c r="N330" i="158"/>
  <c r="Q330" i="158" s="1"/>
  <c r="O330" i="158"/>
  <c r="P330" i="158"/>
  <c r="O340" i="158" l="1"/>
  <c r="O341" i="158" s="1"/>
  <c r="J340" i="158"/>
  <c r="F19" i="159" s="1"/>
  <c r="I340" i="158"/>
  <c r="N340" i="158"/>
  <c r="J16" i="159"/>
  <c r="M340" i="158"/>
  <c r="I16" i="159"/>
  <c r="P340" i="158"/>
  <c r="P341" i="158" s="1"/>
  <c r="L340" i="158"/>
  <c r="H16" i="159"/>
  <c r="Q337" i="158"/>
  <c r="J341" i="158"/>
  <c r="Q338" i="158"/>
  <c r="Q339" i="158"/>
  <c r="K341" i="158"/>
  <c r="G19" i="159"/>
  <c r="L341" i="158" l="1"/>
  <c r="H19" i="159"/>
  <c r="M341" i="158"/>
  <c r="I19" i="159"/>
  <c r="N341" i="158"/>
  <c r="J19" i="159"/>
  <c r="Q340" i="158"/>
  <c r="E19" i="159"/>
  <c r="I341" i="158"/>
  <c r="H330" i="158" l="1"/>
  <c r="H337" i="158"/>
  <c r="D16" i="159" s="1"/>
  <c r="H338" i="158"/>
  <c r="D17" i="159" s="1"/>
  <c r="H339" i="158"/>
  <c r="Q328" i="158"/>
  <c r="Q327" i="158"/>
  <c r="Q326" i="158"/>
  <c r="Q325" i="158"/>
  <c r="Q324" i="158"/>
  <c r="Q323" i="158"/>
  <c r="Q322" i="158"/>
  <c r="Q321" i="158"/>
  <c r="Q320" i="158"/>
  <c r="Q319" i="158"/>
  <c r="Q318" i="158"/>
  <c r="Q317" i="158"/>
  <c r="Q316" i="158"/>
  <c r="Q315" i="158"/>
  <c r="Q314" i="158"/>
  <c r="Q313" i="158"/>
  <c r="Q312" i="158"/>
  <c r="Q311" i="158"/>
  <c r="Q309" i="158"/>
  <c r="Q308" i="158"/>
  <c r="Q307" i="158"/>
  <c r="Q306" i="158"/>
  <c r="Q305" i="158"/>
  <c r="Q303" i="158"/>
  <c r="Q302" i="158"/>
  <c r="Q301" i="158"/>
  <c r="Q300" i="158"/>
  <c r="Q299" i="158"/>
  <c r="Q298" i="158"/>
  <c r="Q297" i="158"/>
  <c r="Q296" i="158"/>
  <c r="Q295" i="158"/>
  <c r="Q294" i="158"/>
  <c r="Q293" i="158"/>
  <c r="Q292" i="158"/>
  <c r="Q291" i="158"/>
  <c r="Q290" i="158"/>
  <c r="Q289" i="158"/>
  <c r="Q288" i="158"/>
  <c r="Q287" i="158"/>
  <c r="Q286" i="158"/>
  <c r="Q284" i="158"/>
  <c r="Q282" i="158"/>
  <c r="Q281" i="158"/>
  <c r="Q280" i="158"/>
  <c r="Q279" i="158"/>
  <c r="Q277" i="158"/>
  <c r="Q276" i="158"/>
  <c r="Q274" i="158"/>
  <c r="Q273" i="158"/>
  <c r="Q272" i="158"/>
  <c r="Q271" i="158"/>
  <c r="Q270" i="158"/>
  <c r="Q269" i="158"/>
  <c r="Q268" i="158"/>
  <c r="Q267" i="158"/>
  <c r="Q265" i="158"/>
  <c r="Q264" i="158"/>
  <c r="Q263" i="158"/>
  <c r="Q262" i="158"/>
  <c r="Q261" i="158"/>
  <c r="Q260" i="158"/>
  <c r="Q258" i="158"/>
  <c r="Q257" i="158"/>
  <c r="Q256" i="158"/>
  <c r="Q255" i="158"/>
  <c r="Q254" i="158"/>
  <c r="Q253" i="158"/>
  <c r="Q252" i="158"/>
  <c r="Q251" i="158"/>
  <c r="Q250" i="158"/>
  <c r="Q249" i="158"/>
  <c r="Q248" i="158"/>
  <c r="Q247" i="158"/>
  <c r="Q246" i="158"/>
  <c r="Q245" i="158"/>
  <c r="Q244" i="158"/>
  <c r="Q243" i="158"/>
  <c r="Q242" i="158"/>
  <c r="Q241" i="158"/>
  <c r="Q240" i="158"/>
  <c r="Q239" i="158"/>
  <c r="Q238" i="158"/>
  <c r="Q237" i="158"/>
  <c r="Q236" i="158"/>
  <c r="Q235" i="158"/>
  <c r="Q234" i="158"/>
  <c r="Q233" i="158"/>
  <c r="Q232" i="158"/>
  <c r="Q231" i="158"/>
  <c r="Q230" i="158"/>
  <c r="Q229" i="158"/>
  <c r="Q228" i="158"/>
  <c r="Q227" i="158"/>
  <c r="Q226" i="158"/>
  <c r="Q225" i="158"/>
  <c r="Q224" i="158"/>
  <c r="Q223" i="158"/>
  <c r="Q222" i="158"/>
  <c r="Q219" i="158"/>
  <c r="Q216" i="158"/>
  <c r="Q215" i="158"/>
  <c r="Q214" i="158"/>
  <c r="Q213" i="158"/>
  <c r="Q212" i="158"/>
  <c r="Q211" i="158"/>
  <c r="Q210" i="158"/>
  <c r="Q209" i="158"/>
  <c r="Q208" i="158"/>
  <c r="Q207" i="158"/>
  <c r="Q206" i="158"/>
  <c r="Q205" i="158"/>
  <c r="Q203" i="158"/>
  <c r="Q202" i="158"/>
  <c r="Q201" i="158"/>
  <c r="Q200" i="158"/>
  <c r="Q199" i="158"/>
  <c r="Q198" i="158"/>
  <c r="Q197" i="158"/>
  <c r="Q196" i="158"/>
  <c r="Q195" i="158"/>
  <c r="Q194" i="158"/>
  <c r="Q193" i="158"/>
  <c r="Q192" i="158"/>
  <c r="Q191" i="158"/>
  <c r="Q190" i="158"/>
  <c r="Q189" i="158"/>
  <c r="Q188" i="158"/>
  <c r="Q187" i="158"/>
  <c r="Q186" i="158"/>
  <c r="Q185" i="158"/>
  <c r="Q184" i="158"/>
  <c r="Q183" i="158"/>
  <c r="Q182" i="158"/>
  <c r="Q181" i="158"/>
  <c r="Q180" i="158"/>
  <c r="Q178" i="158"/>
  <c r="Q176" i="158"/>
  <c r="Q175" i="158"/>
  <c r="Q174" i="158"/>
  <c r="Q173" i="158"/>
  <c r="Q171" i="158"/>
  <c r="Q170" i="158"/>
  <c r="Q168" i="158"/>
  <c r="Q167" i="158"/>
  <c r="Q166" i="158"/>
  <c r="Q165" i="158"/>
  <c r="Q164" i="158"/>
  <c r="Q163" i="158"/>
  <c r="Q162" i="158"/>
  <c r="Q161" i="158"/>
  <c r="Q160" i="158"/>
  <c r="Q159" i="158"/>
  <c r="Q158" i="158"/>
  <c r="Q156" i="158"/>
  <c r="Q155" i="158"/>
  <c r="Q154" i="158"/>
  <c r="Q153" i="158"/>
  <c r="Q152" i="158"/>
  <c r="Q151" i="158"/>
  <c r="Q150" i="158"/>
  <c r="Q149" i="158"/>
  <c r="Q148" i="158"/>
  <c r="Q147" i="158"/>
  <c r="Q146" i="158"/>
  <c r="Q145" i="158"/>
  <c r="Q144" i="158"/>
  <c r="Q143" i="158"/>
  <c r="Q142" i="158"/>
  <c r="Q141" i="158"/>
  <c r="Q140" i="158"/>
  <c r="Q139" i="158"/>
  <c r="Q138" i="158"/>
  <c r="Q137" i="158"/>
  <c r="Q136" i="158"/>
  <c r="Q135" i="158"/>
  <c r="Q134" i="158"/>
  <c r="Q133" i="158"/>
  <c r="Q132" i="158"/>
  <c r="Q131" i="158"/>
  <c r="Q130" i="158"/>
  <c r="Q129" i="158"/>
  <c r="Q128" i="158"/>
  <c r="Q127" i="158"/>
  <c r="Q126" i="158"/>
  <c r="Q125" i="158"/>
  <c r="Q124" i="158"/>
  <c r="Q123" i="158"/>
  <c r="Q122" i="158"/>
  <c r="Q121" i="158"/>
  <c r="Q120" i="158"/>
  <c r="Q119" i="158"/>
  <c r="Q118" i="158"/>
  <c r="Q117" i="158"/>
  <c r="Q116" i="158"/>
  <c r="Q113" i="158"/>
  <c r="Q112" i="158"/>
  <c r="Q111" i="158"/>
  <c r="Q110" i="158"/>
  <c r="Q109" i="158"/>
  <c r="Q108" i="158"/>
  <c r="Q107" i="158"/>
  <c r="Q106" i="158"/>
  <c r="Q105" i="158"/>
  <c r="Q104" i="158"/>
  <c r="Q103" i="158"/>
  <c r="Q102" i="158"/>
  <c r="Q101" i="158"/>
  <c r="Q100" i="158"/>
  <c r="Q99" i="158"/>
  <c r="Q98" i="158"/>
  <c r="Q97" i="158"/>
  <c r="Q96" i="158"/>
  <c r="Q95" i="158"/>
  <c r="Q94" i="158"/>
  <c r="Q93" i="158"/>
  <c r="Q92" i="158"/>
  <c r="Q91" i="158"/>
  <c r="Q90" i="158"/>
  <c r="Q89" i="158"/>
  <c r="Q88" i="158"/>
  <c r="Q87" i="158"/>
  <c r="Q86" i="158"/>
  <c r="Q85" i="158"/>
  <c r="Q84" i="158"/>
  <c r="Q83" i="158"/>
  <c r="Q82" i="158"/>
  <c r="Q81" i="158"/>
  <c r="Q80" i="158"/>
  <c r="Q79" i="158"/>
  <c r="Q78" i="158"/>
  <c r="Q77" i="158"/>
  <c r="Q76" i="158"/>
  <c r="Q75" i="158"/>
  <c r="Q74" i="158"/>
  <c r="Q72" i="158"/>
  <c r="Q69" i="158"/>
  <c r="Q68" i="158"/>
  <c r="Q67" i="158"/>
  <c r="Q66" i="158"/>
  <c r="Q65" i="158"/>
  <c r="Q64" i="158"/>
  <c r="Q62" i="158"/>
  <c r="Q61" i="158"/>
  <c r="Q60" i="158"/>
  <c r="Q59" i="158"/>
  <c r="Q58" i="158"/>
  <c r="Q57" i="158"/>
  <c r="Q55" i="158"/>
  <c r="Q54" i="158"/>
  <c r="Q52" i="158"/>
  <c r="Q51" i="158"/>
  <c r="Q50" i="158"/>
  <c r="Q46" i="158"/>
  <c r="Q45" i="158"/>
  <c r="Q44" i="158"/>
  <c r="Q43" i="158"/>
  <c r="Q42" i="158"/>
  <c r="Q41" i="158"/>
  <c r="Q40" i="158"/>
  <c r="Q39" i="158"/>
  <c r="Q38" i="158"/>
  <c r="Q37" i="158"/>
  <c r="Q36" i="158"/>
  <c r="Q35" i="158"/>
  <c r="Q32" i="158"/>
  <c r="Q31" i="158"/>
  <c r="Q30" i="158"/>
  <c r="Q29" i="158"/>
  <c r="Q28" i="158"/>
  <c r="Q27" i="158"/>
  <c r="Q26" i="158"/>
  <c r="Q25" i="158"/>
  <c r="Q24" i="158"/>
  <c r="Q23" i="158"/>
  <c r="Q22" i="158"/>
  <c r="Q21" i="158"/>
  <c r="Q20" i="158"/>
  <c r="Q19" i="158"/>
  <c r="Q18" i="158"/>
  <c r="Q17" i="158"/>
  <c r="Q16" i="158"/>
  <c r="Q15" i="158"/>
  <c r="Q14" i="158"/>
  <c r="Q13" i="158"/>
  <c r="Q12" i="158"/>
  <c r="Q11" i="158"/>
  <c r="H340" i="158" l="1"/>
  <c r="D18" i="159"/>
  <c r="J71" i="160"/>
  <c r="L65" i="160"/>
  <c r="K65" i="160"/>
  <c r="J64" i="160"/>
  <c r="M64" i="160" s="1"/>
  <c r="J63" i="160"/>
  <c r="J62" i="160"/>
  <c r="M47" i="160"/>
  <c r="M46" i="160"/>
  <c r="M45" i="160"/>
  <c r="M48" i="160" s="1"/>
  <c r="K41" i="160"/>
  <c r="L40" i="160"/>
  <c r="U38" i="160"/>
  <c r="V36" i="160"/>
  <c r="V37" i="160" s="1"/>
  <c r="V38" i="160" s="1"/>
  <c r="M36" i="160"/>
  <c r="M37" i="160" s="1"/>
  <c r="O22" i="160"/>
  <c r="L22" i="160"/>
  <c r="J47" i="160" s="1"/>
  <c r="H47" i="160" s="1"/>
  <c r="K22" i="160"/>
  <c r="J46" i="160" s="1"/>
  <c r="H46" i="160" s="1"/>
  <c r="J22" i="160"/>
  <c r="J45" i="160" s="1"/>
  <c r="H45" i="160" s="1"/>
  <c r="B22" i="160"/>
  <c r="W21" i="160"/>
  <c r="U21" i="160"/>
  <c r="V21" i="160" s="1"/>
  <c r="M21" i="160"/>
  <c r="W20" i="160"/>
  <c r="U20" i="160"/>
  <c r="M20" i="160"/>
  <c r="V20" i="160" s="1"/>
  <c r="W19" i="160"/>
  <c r="Q19" i="160"/>
  <c r="R19" i="160" s="1"/>
  <c r="U19" i="160" s="1"/>
  <c r="V19" i="160" s="1"/>
  <c r="M19" i="160"/>
  <c r="W18" i="160"/>
  <c r="S18" i="160"/>
  <c r="U18" i="160" s="1"/>
  <c r="V18" i="160" s="1"/>
  <c r="M18" i="160"/>
  <c r="W17" i="160"/>
  <c r="U17" i="160"/>
  <c r="M17" i="160"/>
  <c r="V17" i="160" s="1"/>
  <c r="W16" i="160"/>
  <c r="T16" i="160"/>
  <c r="M16" i="160"/>
  <c r="S16" i="160" s="1"/>
  <c r="U16" i="160" s="1"/>
  <c r="V16" i="160" s="1"/>
  <c r="W15" i="160"/>
  <c r="Q15" i="160"/>
  <c r="R15" i="160" s="1"/>
  <c r="M15" i="160"/>
  <c r="W14" i="160"/>
  <c r="T14" i="160"/>
  <c r="U14" i="160" s="1"/>
  <c r="V14" i="160" s="1"/>
  <c r="Q14" i="160"/>
  <c r="Q22" i="160" s="1"/>
  <c r="M14" i="160"/>
  <c r="W13" i="160"/>
  <c r="T13" i="160"/>
  <c r="U13" i="160" s="1"/>
  <c r="M13" i="160"/>
  <c r="L39" i="160" s="1"/>
  <c r="W12" i="160"/>
  <c r="S12" i="160"/>
  <c r="U12" i="160" s="1"/>
  <c r="M12" i="160"/>
  <c r="W11" i="160"/>
  <c r="P11" i="160"/>
  <c r="U39" i="160" s="1"/>
  <c r="U41" i="160" s="1"/>
  <c r="V41" i="160" s="1"/>
  <c r="M11" i="160"/>
  <c r="N13" i="160" l="1"/>
  <c r="V12" i="160"/>
  <c r="N21" i="160"/>
  <c r="P22" i="160"/>
  <c r="V39" i="160"/>
  <c r="V40" i="160" s="1"/>
  <c r="T11" i="160"/>
  <c r="U11" i="160" s="1"/>
  <c r="H341" i="158"/>
  <c r="D19" i="159"/>
  <c r="N54" i="160"/>
  <c r="N55" i="160"/>
  <c r="M63" i="160"/>
  <c r="J68" i="160"/>
  <c r="R22" i="160"/>
  <c r="U15" i="160"/>
  <c r="V11" i="160"/>
  <c r="J67" i="160"/>
  <c r="M62" i="160"/>
  <c r="M67" i="160" s="1"/>
  <c r="J65" i="160"/>
  <c r="M65" i="160" s="1"/>
  <c r="N14" i="160"/>
  <c r="N12" i="160"/>
  <c r="J48" i="160"/>
  <c r="N11" i="160"/>
  <c r="V13" i="160"/>
  <c r="S22" i="160"/>
  <c r="L38" i="160"/>
  <c r="L41" i="160" s="1"/>
  <c r="J69" i="160"/>
  <c r="N16" i="160"/>
  <c r="T22" i="160"/>
  <c r="M69" i="160"/>
  <c r="M22" i="160"/>
  <c r="E25" i="159"/>
  <c r="E23" i="159"/>
  <c r="E22" i="159"/>
  <c r="E21" i="159"/>
  <c r="K11" i="159"/>
  <c r="K9" i="159"/>
  <c r="K10" i="159"/>
  <c r="K8" i="159"/>
  <c r="K17" i="159"/>
  <c r="K18" i="159"/>
  <c r="K16" i="159"/>
  <c r="J14" i="159"/>
  <c r="I21" i="159"/>
  <c r="I23" i="159"/>
  <c r="I25" i="159"/>
  <c r="M68" i="160" l="1"/>
  <c r="J70" i="160"/>
  <c r="H48" i="160"/>
  <c r="J49" i="160"/>
  <c r="M38" i="160"/>
  <c r="M39" i="160" s="1"/>
  <c r="M40" i="160" s="1"/>
  <c r="N56" i="160"/>
  <c r="N15" i="160"/>
  <c r="V15" i="160"/>
  <c r="V22" i="160" s="1"/>
  <c r="M41" i="160"/>
  <c r="L42" i="160"/>
  <c r="W41" i="160"/>
  <c r="U22" i="160"/>
  <c r="V42" i="160" s="1"/>
  <c r="E24" i="159"/>
  <c r="I22" i="159"/>
  <c r="M70" i="160" l="1"/>
  <c r="M58" i="160"/>
  <c r="M71" i="160" s="1"/>
  <c r="W42" i="160"/>
  <c r="M42" i="160"/>
  <c r="N57" i="160"/>
  <c r="I24" i="159" l="1"/>
  <c r="K19" i="159"/>
  <c r="G96" i="152" l="1"/>
  <c r="H96" i="152"/>
  <c r="I96" i="152"/>
  <c r="J96" i="152"/>
  <c r="K96" i="152"/>
  <c r="L96" i="152"/>
  <c r="G97" i="152"/>
  <c r="H97" i="152"/>
  <c r="I97" i="152"/>
  <c r="J97" i="152"/>
  <c r="K97" i="152"/>
  <c r="L97" i="152"/>
  <c r="G98" i="152"/>
  <c r="H98" i="152"/>
  <c r="I98" i="152"/>
  <c r="J98" i="152"/>
  <c r="K98" i="152"/>
  <c r="L98" i="152"/>
  <c r="G91" i="152"/>
  <c r="H91" i="152"/>
  <c r="I91" i="152"/>
  <c r="J91" i="152"/>
  <c r="K91" i="152"/>
  <c r="L91" i="152"/>
  <c r="L94" i="152"/>
  <c r="K94" i="152"/>
  <c r="J94" i="152"/>
  <c r="I94" i="152"/>
  <c r="F98" i="152"/>
  <c r="F97" i="152"/>
  <c r="E97" i="152"/>
  <c r="F96" i="152"/>
  <c r="E96" i="152"/>
  <c r="K99" i="152" l="1"/>
  <c r="L99" i="152"/>
  <c r="H99" i="152"/>
  <c r="I99" i="152"/>
  <c r="G99" i="152"/>
  <c r="J99" i="152"/>
  <c r="E98" i="152"/>
  <c r="F99" i="152"/>
  <c r="F91" i="152"/>
  <c r="E99" i="152" l="1"/>
  <c r="F92" i="152" l="1"/>
  <c r="H92" i="152" l="1"/>
</calcChain>
</file>

<file path=xl/sharedStrings.xml><?xml version="1.0" encoding="utf-8"?>
<sst xmlns="http://schemas.openxmlformats.org/spreadsheetml/2006/main" count="2373" uniqueCount="388">
  <si>
    <t>TOTAL</t>
  </si>
  <si>
    <t>DETALLE</t>
  </si>
  <si>
    <t>FECHA</t>
  </si>
  <si>
    <t xml:space="preserve"># Cta </t>
  </si>
  <si>
    <t>Deatalle</t>
  </si>
  <si>
    <t>Dependencia</t>
  </si>
  <si>
    <t>Sector</t>
  </si>
  <si>
    <t>Fuente</t>
  </si>
  <si>
    <t>Apropiado Inicial</t>
  </si>
  <si>
    <t>TOTAL PRESUPUESTO DEL PERIODO</t>
  </si>
  <si>
    <t>CUENTAS POR COBRAR</t>
  </si>
  <si>
    <t>POR EJECUTAR</t>
  </si>
  <si>
    <t>TOTALES</t>
  </si>
  <si>
    <t>ADICIONES</t>
  </si>
  <si>
    <t>PRESUPUESTO DIFINITIVO</t>
  </si>
  <si>
    <t>1-ACUEDUCTO</t>
  </si>
  <si>
    <t>1.2.3.2.09-VENTA DE BIENES Y SERVICIOS</t>
  </si>
  <si>
    <t>1.2.3.2.07-OTRAS MULTAS, SANCIONES E INTERESES DE MORA</t>
  </si>
  <si>
    <t>1.2.3.3.05-SUBVENCIONES</t>
  </si>
  <si>
    <t>1.3.2.3.05-OTROS RENDIMIENTOS FINANCIEROS</t>
  </si>
  <si>
    <t>1.3.3.2.09-R.B. VENTA DE BIENES Y SERVICIOS</t>
  </si>
  <si>
    <t>1.3.1.1.09-RECUPERACION DE CARTERA PRESTAMOS</t>
  </si>
  <si>
    <t>1.3.1.1.05-RECURSOS DE CREDITO INTERNO</t>
  </si>
  <si>
    <t>1.3.1.1.13-CAPITALIZACIONES</t>
  </si>
  <si>
    <t>1.2.3.3.04-OTRAS TRANSFERENCIAS CORRIENTES DE OTRAS ENTIDADES DEL GOBIERNO GENERAL</t>
  </si>
  <si>
    <t>2-ALCANTARILLADO</t>
  </si>
  <si>
    <t>3-ASEO</t>
  </si>
  <si>
    <t>1.3.1.1.01-DISPOSICION DE ACTIVOS</t>
  </si>
  <si>
    <t>1.1.02.05.001.06</t>
  </si>
  <si>
    <t>1.1.02.05.001.09</t>
  </si>
  <si>
    <t>1.1.02.05.002.07</t>
  </si>
  <si>
    <t>1.1.02.06.007.02.05.03</t>
  </si>
  <si>
    <t>1.2.01.01.003</t>
  </si>
  <si>
    <t>Otros Ingresos y  Aprovechamientos</t>
  </si>
  <si>
    <t xml:space="preserve">EMPRESA DE SERVICIOS PUBLICOS </t>
  </si>
  <si>
    <t>DEL MUNICIPIO DE LA PLATA HUILA</t>
  </si>
  <si>
    <t>Nit:  813.002.781-2</t>
  </si>
  <si>
    <t>CUENTA X COBRAR</t>
  </si>
  <si>
    <t>Periodo Fiscal: 2023</t>
  </si>
  <si>
    <t>SECTOR</t>
  </si>
  <si>
    <t>1.2.14.04</t>
  </si>
  <si>
    <t>V. ADICIONES</t>
  </si>
  <si>
    <t>Adición Final</t>
  </si>
  <si>
    <t>Presupuesto Definitivo</t>
  </si>
  <si>
    <t>256-Recoleccion y Trasporte / Mantenimiento Vehículo</t>
  </si>
  <si>
    <t>271-Reposición y expiación del sistema acueducto-redes</t>
  </si>
  <si>
    <t>273-Otros-Conservación recursos hídricos y medio ambiente</t>
  </si>
  <si>
    <t>3-INVERSION</t>
  </si>
  <si>
    <t>ADICION</t>
  </si>
  <si>
    <t>ACU</t>
  </si>
  <si>
    <t>ALC</t>
  </si>
  <si>
    <t>ASE</t>
  </si>
  <si>
    <t xml:space="preserve">1.1.02.06.007.02.05.01 </t>
  </si>
  <si>
    <t xml:space="preserve">1.2.05.02 </t>
  </si>
  <si>
    <t xml:space="preserve">1.1.02.03.001.04 </t>
  </si>
  <si>
    <t xml:space="preserve">1.1.02.05.002.09 </t>
  </si>
  <si>
    <t xml:space="preserve">1.2.14.04 </t>
  </si>
  <si>
    <t xml:space="preserve">1.2.09.03 </t>
  </si>
  <si>
    <t xml:space="preserve">1.2.07.01.001 </t>
  </si>
  <si>
    <t>1.2.15.01.004 -</t>
  </si>
  <si>
    <t xml:space="preserve">1.1.02.06.006.06 </t>
  </si>
  <si>
    <t xml:space="preserve">1.1.02.05.002.07 </t>
  </si>
  <si>
    <t xml:space="preserve">1.2.15.01.004 </t>
  </si>
  <si>
    <t xml:space="preserve">1.2.01.01.003 </t>
  </si>
  <si>
    <t xml:space="preserve">1.1.02.05.001.09 </t>
  </si>
  <si>
    <t>Cargo Fijo</t>
  </si>
  <si>
    <t>CMO</t>
  </si>
  <si>
    <t>CMI</t>
  </si>
  <si>
    <t>CMT</t>
  </si>
  <si>
    <t>Aportes de Conexión</t>
  </si>
  <si>
    <t xml:space="preserve">Otros Servicios </t>
  </si>
  <si>
    <t>Subsidio CF</t>
  </si>
  <si>
    <t>Intereses y Rendimientos Financieros</t>
  </si>
  <si>
    <t>Recargos y Multas</t>
  </si>
  <si>
    <t>Superávit Vigencias Anteriores - Saldos Iniciales</t>
  </si>
  <si>
    <t>Recuperación cartera Propia</t>
  </si>
  <si>
    <t>Recursos del crédito</t>
  </si>
  <si>
    <t>Aportes y Contribuciones</t>
  </si>
  <si>
    <t>Aportes mediante Convenio</t>
  </si>
  <si>
    <t>Arriendo comodato</t>
  </si>
  <si>
    <t>Fondo de Inversiones</t>
  </si>
  <si>
    <t>Fondo de inversiones</t>
  </si>
  <si>
    <t>Suspensiones</t>
  </si>
  <si>
    <t>Corte</t>
  </si>
  <si>
    <t>TARIFA DE COMERCIALIZACION</t>
  </si>
  <si>
    <t>TARIFA PARA LA ACTIVIDAD DE LIMPIEZA URBANA</t>
  </si>
  <si>
    <t>TDT</t>
  </si>
  <si>
    <t>VBA</t>
  </si>
  <si>
    <t>CLUS</t>
  </si>
  <si>
    <t>CCS</t>
  </si>
  <si>
    <t>TDF-SUB</t>
  </si>
  <si>
    <t>T.A-SUB</t>
  </si>
  <si>
    <t>TARIFA DE BARRIDO Y LIMPIEZA (TBL)</t>
  </si>
  <si>
    <t>TARIFA DE RECOLECCION Y TRANSPORTE (TRT)</t>
  </si>
  <si>
    <t>TARIFA DE DISPOSICION FINAL (TDF)</t>
  </si>
  <si>
    <t>TARIFA TRATAMIENTO DE LIXIVIADOS (TTL)</t>
  </si>
  <si>
    <t>TARIFA DE APROVECHAMIENTO (TA)</t>
  </si>
  <si>
    <t>TARIFA DE TRATAMIENTO (TT)</t>
  </si>
  <si>
    <t>MODIFICACIONES</t>
  </si>
  <si>
    <t>DESDE:  01/01/2023  HASTA:  31/12/2023</t>
  </si>
  <si>
    <t>EMPRESA DE SERVICIOS PUBLICOS EMSERPLA ESP</t>
  </si>
  <si>
    <t>Nit. 813002781-2</t>
  </si>
  <si>
    <t>INFORME MENSUAL DE EJECUCION DEL PRESUPUESTO DE INGRESOS VIGENCIA 2023</t>
  </si>
  <si>
    <t>FUENTE</t>
  </si>
  <si>
    <t>CODIGO PRESUPUESTAL</t>
  </si>
  <si>
    <t>CONCEPTO</t>
  </si>
  <si>
    <t>APROPIADO INICIAL</t>
  </si>
  <si>
    <t>ACUMULADO VALOR   GPDC FACTURACION</t>
  </si>
  <si>
    <t>ACUMULADO VALOR  GPR RECAUDOS EFECTIVO</t>
  </si>
  <si>
    <t>MARIA ELCY BONILLA C.</t>
  </si>
  <si>
    <t>ANDRES EDUARDO HERNANDEZ TEJADA</t>
  </si>
  <si>
    <t>GERENTE</t>
  </si>
  <si>
    <t>Reinstalación</t>
  </si>
  <si>
    <t>Reconexión</t>
  </si>
  <si>
    <t>Artículo Presupuestal</t>
  </si>
  <si>
    <t>Concepto</t>
  </si>
  <si>
    <t xml:space="preserve"> Procedencia Del Recurso</t>
  </si>
  <si>
    <t>Reducción Final</t>
  </si>
  <si>
    <t>Traslado Entrada Final</t>
  </si>
  <si>
    <t>Traslado Salida Final</t>
  </si>
  <si>
    <t>RP Acumulado</t>
  </si>
  <si>
    <t>Acumulado GP</t>
  </si>
  <si>
    <t>Saldo Aropiación</t>
  </si>
  <si>
    <t>Observaciones</t>
  </si>
  <si>
    <t>2.1.1.01.01.001.01</t>
  </si>
  <si>
    <t>101-Sueldo Personal de Nómina</t>
  </si>
  <si>
    <t>2.1.1.01.01.001.07</t>
  </si>
  <si>
    <t>102-Bonificación por Servicios prestados</t>
  </si>
  <si>
    <t>2.1.1.01.03.001.03</t>
  </si>
  <si>
    <t>103-Bonificación Especial de Recreación</t>
  </si>
  <si>
    <t>2.1.1.01.02.003</t>
  </si>
  <si>
    <t>104-Intereses a las  Cesantías</t>
  </si>
  <si>
    <t>105-Prima de Navidad</t>
  </si>
  <si>
    <t>2.1.1.01.01.001.06</t>
  </si>
  <si>
    <t>106-Prima de Servicios</t>
  </si>
  <si>
    <t>2.1.1.01.03.001.01</t>
  </si>
  <si>
    <t>107-Vacaciones</t>
  </si>
  <si>
    <t>108-Prima de Vacaciones</t>
  </si>
  <si>
    <t>2.1.1.01.03.001.02</t>
  </si>
  <si>
    <t>109-Indemnización por Vacaciones</t>
  </si>
  <si>
    <t>2.1.1.01.01.001.05</t>
  </si>
  <si>
    <t>110-Auxilio de Transporte</t>
  </si>
  <si>
    <t>2.1.2.02.02.008</t>
  </si>
  <si>
    <t xml:space="preserve">112-Pago de Honorarios Ac </t>
  </si>
  <si>
    <t>113-Personal Supernumerario</t>
  </si>
  <si>
    <t>2.1.1.01.02.009</t>
  </si>
  <si>
    <t>121-MEN</t>
  </si>
  <si>
    <t>2.1.1.01.02.008</t>
  </si>
  <si>
    <t>122-ESAP</t>
  </si>
  <si>
    <t>123-Fondos de Cesantías</t>
  </si>
  <si>
    <t>2.1.1.01.02.001</t>
  </si>
  <si>
    <t>124-Fondos de Pensiones</t>
  </si>
  <si>
    <t>2.1.1.01.02.002</t>
  </si>
  <si>
    <t>125-Empresas Promotoras de Salud</t>
  </si>
  <si>
    <t>2.1.1.01.02.005</t>
  </si>
  <si>
    <t>126-Administradoras Riesgos Profesionales</t>
  </si>
  <si>
    <t>2.1.1.01.02.004</t>
  </si>
  <si>
    <t>127-Aportes Parafiscales a las Cajas de Compensación Familiar</t>
  </si>
  <si>
    <t>2.1.2.02.01.003</t>
  </si>
  <si>
    <t>131-Materiales y Suministros, fotocopias</t>
  </si>
  <si>
    <t>132-Dotación de personal y seguridad industrial</t>
  </si>
  <si>
    <t>133-Implementos deportivos</t>
  </si>
  <si>
    <t>141-Viáticos y Gastos de Viaje</t>
  </si>
  <si>
    <t>2.1.2.02.02.006</t>
  </si>
  <si>
    <t>142-Comunicaciones y Transporte</t>
  </si>
  <si>
    <t>143-Servicios Públicos</t>
  </si>
  <si>
    <t>2.1.2.02.02.007</t>
  </si>
  <si>
    <t>144-Seguros</t>
  </si>
  <si>
    <t>145-Publicidad, promoción y divulgación</t>
  </si>
  <si>
    <t>146-Impresos y Publicaciones</t>
  </si>
  <si>
    <t>147-Mantenimiento  y reparaciones</t>
  </si>
  <si>
    <t>2.1.2.02.02.009</t>
  </si>
  <si>
    <t xml:space="preserve">148-Aseo </t>
  </si>
  <si>
    <t>149-Arrendamientos</t>
  </si>
  <si>
    <t>150-Comisiones, Intereses y demás Gastos Bancarios y Fiduciarios</t>
  </si>
  <si>
    <t>151-Capacitación y Bienestar Social</t>
  </si>
  <si>
    <t>152-Combustibles y lubricantes</t>
  </si>
  <si>
    <t>153-Eventos culturales y organización de eventos</t>
  </si>
  <si>
    <t>2.1.2.02.01.002</t>
  </si>
  <si>
    <t>154-Servicios y elementos de aseo, cafetería y restaurante</t>
  </si>
  <si>
    <t>155-Control de calidad</t>
  </si>
  <si>
    <t>157-Corte y suspensión del servicio</t>
  </si>
  <si>
    <t>158-Otros gastos generales</t>
  </si>
  <si>
    <t>2.1.8.01.52</t>
  </si>
  <si>
    <t>171-Predial unificado</t>
  </si>
  <si>
    <t>2.1.8.05.01.004</t>
  </si>
  <si>
    <t>172-Multas y sanciones</t>
  </si>
  <si>
    <t>2.1.8.01.54</t>
  </si>
  <si>
    <t>173-Industria y comercio</t>
  </si>
  <si>
    <t>2.1.8.01.51</t>
  </si>
  <si>
    <t>174-Impuesto sobre vehículo</t>
  </si>
  <si>
    <t>175-Peajes</t>
  </si>
  <si>
    <t>2.1.8.01.01</t>
  </si>
  <si>
    <t>176-Renta y comentarios</t>
  </si>
  <si>
    <t>2.1.8.01.05</t>
  </si>
  <si>
    <t>177-Impuesto al patrimonio</t>
  </si>
  <si>
    <t>2.1.8.04.01</t>
  </si>
  <si>
    <t>178-Cuota fiscalización y auditaje</t>
  </si>
  <si>
    <t>2.1.8.04.16</t>
  </si>
  <si>
    <t>179-Contribución a la CRA</t>
  </si>
  <si>
    <t>2.1.8.04.05</t>
  </si>
  <si>
    <t>180-Contribución a la SSPD</t>
  </si>
  <si>
    <t>181-Tasa de uso CAM</t>
  </si>
  <si>
    <t>2.1.8.04.14</t>
  </si>
  <si>
    <t xml:space="preserve">182-contribución económica para la actualización de la estratificación </t>
  </si>
  <si>
    <t>2.4.1.01.01.001.01</t>
  </si>
  <si>
    <t>201-Sueldo Personal de Nómina</t>
  </si>
  <si>
    <t>2.4.1.01.01.001.07</t>
  </si>
  <si>
    <t>202-Bonificación por Servicios prestados</t>
  </si>
  <si>
    <t>2.4.1.01.03.001.03</t>
  </si>
  <si>
    <t>203-Bonificación Especial de Recreación</t>
  </si>
  <si>
    <t>2.4.1.01.02.003</t>
  </si>
  <si>
    <t>204-Intereses a las  Cesantías</t>
  </si>
  <si>
    <t>2.4.1.01.01.001.02</t>
  </si>
  <si>
    <t>205-Horas Extras y Días Festivos</t>
  </si>
  <si>
    <t>2.4.1.01.03.001.01</t>
  </si>
  <si>
    <t>206-Vaciones</t>
  </si>
  <si>
    <t>2.4.1.01.01.001.06</t>
  </si>
  <si>
    <t>2.4.1.01.01.001.05</t>
  </si>
  <si>
    <t>2.4.5.02.09</t>
  </si>
  <si>
    <t>212-Otros Serv. Pers. Asoc . a Nómina-Dotación</t>
  </si>
  <si>
    <t>2.4.1.01.02.009</t>
  </si>
  <si>
    <t>2.4.1.01.02.008</t>
  </si>
  <si>
    <t>2.4.1.01.02.001</t>
  </si>
  <si>
    <t>2.4.1.01.02.002</t>
  </si>
  <si>
    <t>2.4.1.01.02.005</t>
  </si>
  <si>
    <t>2.4.1.01.02.004</t>
  </si>
  <si>
    <t>2.4.5.01.03</t>
  </si>
  <si>
    <t>231-Materiales y Suministros, fotocopias</t>
  </si>
  <si>
    <t>232-Seguridad industrial</t>
  </si>
  <si>
    <t>233-Insumos químicos</t>
  </si>
  <si>
    <t>2.4.1.01.01.001.10</t>
  </si>
  <si>
    <t>241-Viáticos y Gastos de Viaje</t>
  </si>
  <si>
    <t>2.4.5.02.06</t>
  </si>
  <si>
    <t>243-Servicios Públicos</t>
  </si>
  <si>
    <t>2.4.5.02.07</t>
  </si>
  <si>
    <t>2.4.5.02.08</t>
  </si>
  <si>
    <t>245-Publicidad, promoción y divulgación</t>
  </si>
  <si>
    <t>246-Impresos y Publicaciones</t>
  </si>
  <si>
    <t>247-Mantenimiento  y reparaciones-obras propiedad ajena</t>
  </si>
  <si>
    <t>249-Capacitación y Bienestar Social</t>
  </si>
  <si>
    <t>251-Control de calidad</t>
  </si>
  <si>
    <t>252-Lectura y entrega Facturación</t>
  </si>
  <si>
    <t>253-Corte y suspensión del servicio</t>
  </si>
  <si>
    <t>254-Otros gastos generales</t>
  </si>
  <si>
    <t>258-Incentivo de Aprovechamiento</t>
  </si>
  <si>
    <t>2.3.2.02.02.005</t>
  </si>
  <si>
    <t>2.3.2.02.02.008</t>
  </si>
  <si>
    <t>275-Muebles y enseres y Equipos de oficina</t>
  </si>
  <si>
    <t>276-Equipos de computo comunicación y software</t>
  </si>
  <si>
    <t>277-Maquinaria y equipo y herramientas</t>
  </si>
  <si>
    <t>2.2.2.01.02.003</t>
  </si>
  <si>
    <t>1-General</t>
  </si>
  <si>
    <t>2.1.5.02.06</t>
  </si>
  <si>
    <t>2-OPERATIVA</t>
  </si>
  <si>
    <t>2.3.1.01.01.001.03</t>
  </si>
  <si>
    <t>2.1.1.01.01.001.10</t>
  </si>
  <si>
    <t xml:space="preserve">257-Barrido de calles  </t>
  </si>
  <si>
    <t>EJECUCION DE   I N G R E S O S</t>
  </si>
  <si>
    <t>EJECUCION DE    G A S T O S</t>
  </si>
  <si>
    <t>PRESUPUESTO INICIAL</t>
  </si>
  <si>
    <t>VALOR ADICIONES</t>
  </si>
  <si>
    <t>RECAUDOS EFECTIVOS</t>
  </si>
  <si>
    <t>RECAUDOS  ADICIONES AL 1. TRIMESTRE</t>
  </si>
  <si>
    <t>RECAUDOS  ADICIONES AL 2. TRIMESTRE</t>
  </si>
  <si>
    <t>RECAUDOS  ADICIONES AL 3. TRIMESTRE</t>
  </si>
  <si>
    <t>RECAUDOS  ADICIONES AL 4. TRIMESTRE</t>
  </si>
  <si>
    <t>RECAUDO ACOMULADO</t>
  </si>
  <si>
    <t>VALOR  CONVENIOS CAUSADOS</t>
  </si>
  <si>
    <t>VALOR DE CONVENIOS RECAUDADOS</t>
  </si>
  <si>
    <t>CUENTA POR COBRAS POR CONVENIOS</t>
  </si>
  <si>
    <t>NANCY YASNO CORTES</t>
  </si>
  <si>
    <t>JEFE DE PRESUPUESTO</t>
  </si>
  <si>
    <t>APOYO PRESUPUESTO</t>
  </si>
  <si>
    <t>% EJECUCION</t>
  </si>
  <si>
    <t>Acuerdos Vigencia 2024</t>
  </si>
  <si>
    <t>RECURSOS</t>
  </si>
  <si>
    <t>REGALIAS</t>
  </si>
  <si>
    <t>SGP</t>
  </si>
  <si>
    <t>VALOR  CAUSADO</t>
  </si>
  <si>
    <t xml:space="preserve"> 2T.  A JUNIO</t>
  </si>
  <si>
    <t>3T. A  SEPTIEMBRE</t>
  </si>
  <si>
    <t>4T. A DICIEMBRE</t>
  </si>
  <si>
    <t>Deatalle  RECAUDO</t>
  </si>
  <si>
    <t>#43</t>
  </si>
  <si>
    <t>RECURSOS SGP</t>
  </si>
  <si>
    <t>0772-0018-0915</t>
  </si>
  <si>
    <t>Acuerdo 001-2024</t>
  </si>
  <si>
    <t>Contrato Interad.  165-2024 R.S</t>
  </si>
  <si>
    <t>VALOR NO COBRADO AL MUNICIPIO NO SE EJECUTO</t>
  </si>
  <si>
    <t>#44</t>
  </si>
  <si>
    <t>0772-0018-3067</t>
  </si>
  <si>
    <t>Acuerdo 002-2024</t>
  </si>
  <si>
    <t>Convenio 344-2024 Alcan. CAM</t>
  </si>
  <si>
    <t>#45</t>
  </si>
  <si>
    <t>0772-0018-3232</t>
  </si>
  <si>
    <t>Acuerdo 003-2024</t>
  </si>
  <si>
    <t>Convenio Interad.  010-2024  Ecovigias</t>
  </si>
  <si>
    <t>#46</t>
  </si>
  <si>
    <t>0772-0018-4800</t>
  </si>
  <si>
    <t>Acuerdo 004-2024</t>
  </si>
  <si>
    <t>Contrato Interad.   556-2024 R.S</t>
  </si>
  <si>
    <t>#47</t>
  </si>
  <si>
    <t>0772-0018-5047</t>
  </si>
  <si>
    <t>Acuerdo 005-2024</t>
  </si>
  <si>
    <t>Convenio Interad.  014-2024 Clorador</t>
  </si>
  <si>
    <t>#48</t>
  </si>
  <si>
    <t>0772-0018-5682</t>
  </si>
  <si>
    <t>Acuerdo 006-2024</t>
  </si>
  <si>
    <t>Convenio Interad.  024-2024  Opt. R.A</t>
  </si>
  <si>
    <t>#49</t>
  </si>
  <si>
    <t>0772-0018-5773</t>
  </si>
  <si>
    <t>Acuerdo 007-2024</t>
  </si>
  <si>
    <t>Adicion   Convneio 031-2024  Mto Alc.</t>
  </si>
  <si>
    <t>#50</t>
  </si>
  <si>
    <t>RESOLUCION 140.03.5-649  BPIN 2024413960091</t>
  </si>
  <si>
    <t>0772-0018 5963</t>
  </si>
  <si>
    <t>Acuerdo 008-2024</t>
  </si>
  <si>
    <t>Resolucion.Emserpla Baterias Sanit.</t>
  </si>
  <si>
    <t>#51</t>
  </si>
  <si>
    <t>RESOLUCION 140.03.5-649  BPIN 2024413960092</t>
  </si>
  <si>
    <t>0772-0018 5971</t>
  </si>
  <si>
    <t>Resolucion.Emserpla Red Acud. San Rafael</t>
  </si>
  <si>
    <t>Acuerdo 009-2024</t>
  </si>
  <si>
    <t xml:space="preserve">Presupuesto Emserpla </t>
  </si>
  <si>
    <t>Acuerdo 010-2024</t>
  </si>
  <si>
    <t>Adopcion Tarifas</t>
  </si>
  <si>
    <t xml:space="preserve"> AL 1. TRIMESTRE</t>
  </si>
  <si>
    <t xml:space="preserve"> AL 2. TRIMESTRE</t>
  </si>
  <si>
    <t xml:space="preserve"> AL 3. TRIMESTRE</t>
  </si>
  <si>
    <t xml:space="preserve"> AL 4. TRIMESTRE</t>
  </si>
  <si>
    <t>INFORME MENSUAL DE EJECUCION DEL PRESUPUESTO DE  GASTOS  VIGENCIA 2024</t>
  </si>
  <si>
    <t>Periodo Fiscal: 2024</t>
  </si>
  <si>
    <t>DESDE:  01/01/2024  HASTA:  31/12/2024</t>
  </si>
  <si>
    <t>SUELDO BASICO</t>
  </si>
  <si>
    <t>RECURSOS PROPIOS</t>
  </si>
  <si>
    <t>2.1.1.01.01.001.04</t>
  </si>
  <si>
    <t>SUBSIDIO DE ALIMENTACION</t>
  </si>
  <si>
    <t>AUXILIO DE TRANSPORTE</t>
  </si>
  <si>
    <t>PRIMA DE SERVICIO</t>
  </si>
  <si>
    <t>BONIFICACION POR SERVICIOS PRESTADOS</t>
  </si>
  <si>
    <t>2.1.1.01.01.001.08.01</t>
  </si>
  <si>
    <t>PRIMA DE NAVIDAD</t>
  </si>
  <si>
    <t>2.1.1.01.01.001.08.02</t>
  </si>
  <si>
    <t>PRIMA DE VACACIONES</t>
  </si>
  <si>
    <t>VIATICOS DE LOS FUNCIONARIOS EN COMISION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</si>
  <si>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</si>
  <si>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</si>
  <si>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</si>
  <si>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</si>
  <si>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</si>
  <si>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 LA ESAP</t>
  </si>
  <si>
    <t>APORTES A ESCUELAS INDUSTRIALES E INSTITUTOS TECNICOS</t>
  </si>
  <si>
    <t>VACACIONES</t>
  </si>
  <si>
    <t>INDEMNIZACION POR VACACIONES</t>
  </si>
  <si>
    <t>BONIFICACION ESPECIAL DE RECREACION</t>
  </si>
  <si>
    <t>PRODUCTOS ALIMENTICIOS, BEBIDAS Y TABACO, TEXTILES, PRENDAS DE VESTIR Y PRODUCTOS DE CUERO</t>
  </si>
  <si>
    <t>OTROS BIENES TRANSPORTABLES EXCEPTO PRODUCTOS METALICOS, MAQUINARIA Y EQUIPO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</si>
  <si>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</si>
  <si>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</si>
  <si>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SERVICIOS PRESTADOS A LAS EMPRESAS Y SERVICIOS DE PRODUCCION</t>
  </si>
  <si>
    <t>SERVICIOS PARA LA COMUNIDAD, SOCIALES Y PERSONALES</t>
  </si>
  <si>
    <t>IMPUESTO SOBRE LA RENTA Y COMPLEMENTARIOS</t>
  </si>
  <si>
    <t>IMPUESTO AL PATRIMONIO</t>
  </si>
  <si>
    <t>IMPUESTO SOBRE VEHICULOS AUTOMOTORES</t>
  </si>
  <si>
    <t>IMPUESTO PREDIAL UNIFICADO</t>
  </si>
  <si>
    <t>IMPUESTO DE INDUSTRIA Y COMERCIO</t>
  </si>
  <si>
    <t>CUOTA DE FISCALIZACION Y AUDITAJE</t>
  </si>
  <si>
    <t>CONTRIBUCION - SUPERINTENDENCIA DE SERVICIOS PUBLICOS DOMICILIARIOS</t>
  </si>
  <si>
    <t>CONTRIBUCION - COMITE PERMANENTE DE ESTRATIFICACION</t>
  </si>
  <si>
    <t>CONTRIBUCION COMISIONES REGULACION DE AGUA POTABLE Y SANEAMIENTO BASICO - CRA</t>
  </si>
  <si>
    <t>SANCIONES ADMINISTRATIVAS</t>
  </si>
  <si>
    <t>OTRAS ENTIDADES NO FINANCIERAS</t>
  </si>
  <si>
    <t>GASTOS DE REPRESENTACION</t>
  </si>
  <si>
    <t>2.3.2.01.01.003.01.06</t>
  </si>
  <si>
    <t>OTRAS MAQUINAS PARA USOS GENERALES Y SUS PARTES Y PIEZAS</t>
  </si>
  <si>
    <t>2.3.2.01.01.003.02.05</t>
  </si>
  <si>
    <t>MAQUINARIA PARA LA ELABORACION DE ALIMENTOS, BEBIDAS Y TABACO, Y SUS PARTES Y PIEZAS</t>
  </si>
  <si>
    <t>2.3.2.01.01.003.03.01</t>
  </si>
  <si>
    <t>MAQUINAS PARA OFICINA Y CONTABILIDAD, Y SUS PARTES Y ACCESORIOS</t>
  </si>
  <si>
    <t>2.3.2.01.01.004.01.01.02</t>
  </si>
  <si>
    <t>MUEBLES DEL TIPO UTILIZADO EN LA OFICINA</t>
  </si>
  <si>
    <t>CONSTRUCCION Y SERVICIOS DE LA CONSTRUCCION</t>
  </si>
  <si>
    <t>2.3.3.02.01.011</t>
  </si>
  <si>
    <t>TRANSFERENCIAS A EMPRESAS DEL SECTOR NO CLASIFICADAS PREVIAMENTE</t>
  </si>
  <si>
    <t>HORAS EXTRAS, DOMINICALES, FESTIVOS Y RECARGOS</t>
  </si>
  <si>
    <t>2.4.1.01.01.001.08.01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</si>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</sst>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-* #,##0.00\ _€_-;\-* #,##0.00\ _€_-;_-* &quot;-&quot;??\ _€_-;_-@_-"/>
    <numFmt numFmtId="168" formatCode="_-* #,##0\ &quot;€&quot;_-;\-* #,##0\ &quot;€&quot;_-;_-* &quot;-&quot;\ &quot;€&quot;_-;_-@_-"/>
    <numFmt numFmtId="169" formatCode="_-* #,##0\ _€_-;\-* #,##0\ _€_-;_-* &quot;-&quot;\ _€_-;_-@_-"/>
    <numFmt numFmtId="170" formatCode="_-* #,##0.00\ &quot;€&quot;_-;\-* #,##0.00\ &quot;€&quot;_-;_-* &quot;-&quot;??\ &quot;€&quot;_-;_-@_-"/>
    <numFmt numFmtId="171" formatCode="[$-10C0A]#,##0;\(#,##0\)"/>
    <numFmt numFmtId="172" formatCode="_-* #.##0.00_-;\-* #.##0.00_-;_-* &quot;-&quot;??_-;_-@_-"/>
    <numFmt numFmtId="173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1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</cellStyleXfs>
  <cellXfs count="165">
    <xf numFmtId="0" fontId="0" fillId="0" borderId="0" xfId="0"/>
    <xf numFmtId="0" fontId="24" fillId="0" borderId="0" xfId="0" applyFont="1"/>
    <xf numFmtId="0" fontId="25" fillId="0" borderId="0" xfId="0" applyFont="1"/>
    <xf numFmtId="167" fontId="20" fillId="34" borderId="10" xfId="54" applyFont="1" applyFill="1" applyBorder="1"/>
    <xf numFmtId="167" fontId="20" fillId="36" borderId="10" xfId="54" applyFont="1" applyFill="1" applyBorder="1"/>
    <xf numFmtId="164" fontId="20" fillId="33" borderId="10" xfId="43" applyFont="1" applyFill="1" applyBorder="1" applyAlignment="1"/>
    <xf numFmtId="164" fontId="20" fillId="34" borderId="10" xfId="43" applyFont="1" applyFill="1" applyBorder="1" applyAlignment="1"/>
    <xf numFmtId="164" fontId="20" fillId="36" borderId="10" xfId="43" applyFont="1" applyFill="1" applyBorder="1" applyAlignment="1"/>
    <xf numFmtId="164" fontId="20" fillId="37" borderId="10" xfId="43" applyFont="1" applyFill="1" applyBorder="1" applyAlignment="1">
      <alignment vertical="center"/>
    </xf>
    <xf numFmtId="164" fontId="22" fillId="37" borderId="10" xfId="43" applyFont="1" applyFill="1" applyBorder="1" applyAlignment="1">
      <alignment vertical="center"/>
    </xf>
    <xf numFmtId="164" fontId="22" fillId="33" borderId="10" xfId="43" applyFont="1" applyFill="1" applyBorder="1" applyAlignment="1"/>
    <xf numFmtId="164" fontId="22" fillId="34" borderId="10" xfId="43" applyFont="1" applyFill="1" applyBorder="1" applyAlignment="1"/>
    <xf numFmtId="164" fontId="22" fillId="36" borderId="10" xfId="43" applyFont="1" applyFill="1" applyBorder="1" applyAlignment="1"/>
    <xf numFmtId="164" fontId="24" fillId="0" borderId="0" xfId="43" applyFont="1"/>
    <xf numFmtId="14" fontId="24" fillId="0" borderId="0" xfId="48" applyNumberFormat="1" applyFont="1" applyAlignment="1">
      <alignment horizontal="left"/>
    </xf>
    <xf numFmtId="14" fontId="24" fillId="0" borderId="0" xfId="48" applyNumberFormat="1" applyFont="1"/>
    <xf numFmtId="164" fontId="20" fillId="35" borderId="10" xfId="43" applyFont="1" applyFill="1" applyBorder="1" applyAlignment="1">
      <alignment horizontal="center" vertical="center" wrapText="1"/>
    </xf>
    <xf numFmtId="167" fontId="20" fillId="39" borderId="10" xfId="54" applyFont="1" applyFill="1" applyBorder="1"/>
    <xf numFmtId="167" fontId="20" fillId="39" borderId="10" xfId="54" quotePrefix="1" applyFont="1" applyFill="1" applyBorder="1"/>
    <xf numFmtId="164" fontId="20" fillId="39" borderId="10" xfId="43" applyFont="1" applyFill="1" applyBorder="1"/>
    <xf numFmtId="167" fontId="24" fillId="0" borderId="10" xfId="135" applyFont="1" applyBorder="1"/>
    <xf numFmtId="167" fontId="24" fillId="0" borderId="10" xfId="135" quotePrefix="1" applyFont="1" applyBorder="1"/>
    <xf numFmtId="164" fontId="24" fillId="0" borderId="10" xfId="43" applyFont="1" applyBorder="1"/>
    <xf numFmtId="164" fontId="20" fillId="35" borderId="10" xfId="43" applyFont="1" applyFill="1" applyBorder="1"/>
    <xf numFmtId="164" fontId="20" fillId="36" borderId="10" xfId="43" applyFont="1" applyFill="1" applyBorder="1"/>
    <xf numFmtId="164" fontId="22" fillId="37" borderId="11" xfId="43" applyFont="1" applyFill="1" applyBorder="1" applyAlignment="1">
      <alignment vertical="center"/>
    </xf>
    <xf numFmtId="164" fontId="20" fillId="0" borderId="0" xfId="43" applyFont="1"/>
    <xf numFmtId="0" fontId="22" fillId="0" borderId="0" xfId="0" applyFont="1"/>
    <xf numFmtId="164" fontId="20" fillId="37" borderId="11" xfId="43" applyFont="1" applyFill="1" applyBorder="1" applyAlignment="1">
      <alignment vertical="center"/>
    </xf>
    <xf numFmtId="172" fontId="24" fillId="0" borderId="0" xfId="0" applyNumberFormat="1" applyFont="1"/>
    <xf numFmtId="164" fontId="22" fillId="38" borderId="10" xfId="43" applyFont="1" applyFill="1" applyBorder="1" applyAlignment="1">
      <alignment vertical="center"/>
    </xf>
    <xf numFmtId="164" fontId="20" fillId="0" borderId="0" xfId="43" applyFont="1" applyFill="1"/>
    <xf numFmtId="164" fontId="0" fillId="0" borderId="0" xfId="43" applyFont="1"/>
    <xf numFmtId="164" fontId="27" fillId="39" borderId="10" xfId="43" applyFont="1" applyFill="1" applyBorder="1"/>
    <xf numFmtId="0" fontId="28" fillId="0" borderId="0" xfId="0" applyFont="1"/>
    <xf numFmtId="164" fontId="28" fillId="0" borderId="0" xfId="43" applyFont="1"/>
    <xf numFmtId="164" fontId="29" fillId="0" borderId="0" xfId="43" applyFont="1"/>
    <xf numFmtId="0" fontId="29" fillId="0" borderId="0" xfId="0" applyFont="1"/>
    <xf numFmtId="0" fontId="30" fillId="35" borderId="10" xfId="48" applyFont="1" applyFill="1" applyBorder="1" applyAlignment="1">
      <alignment horizontal="center" vertical="center" wrapText="1"/>
    </xf>
    <xf numFmtId="164" fontId="30" fillId="35" borderId="10" xfId="43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4" fontId="29" fillId="0" borderId="0" xfId="43" applyFont="1" applyAlignment="1">
      <alignment horizontal="center" vertical="center" wrapText="1"/>
    </xf>
    <xf numFmtId="164" fontId="22" fillId="40" borderId="10" xfId="43" applyFont="1" applyFill="1" applyBorder="1" applyAlignment="1">
      <alignment vertical="center"/>
    </xf>
    <xf numFmtId="164" fontId="22" fillId="41" borderId="10" xfId="43" applyFont="1" applyFill="1" applyBorder="1" applyAlignment="1">
      <alignment horizontal="center" vertical="center" wrapText="1"/>
    </xf>
    <xf numFmtId="164" fontId="22" fillId="41" borderId="10" xfId="43" applyFont="1" applyFill="1" applyBorder="1" applyAlignment="1">
      <alignment vertical="center"/>
    </xf>
    <xf numFmtId="165" fontId="22" fillId="41" borderId="10" xfId="43" applyNumberFormat="1" applyFont="1" applyFill="1" applyBorder="1" applyAlignment="1">
      <alignment horizontal="center" vertical="center" wrapText="1"/>
    </xf>
    <xf numFmtId="164" fontId="22" fillId="41" borderId="10" xfId="43" applyFont="1" applyFill="1" applyBorder="1" applyAlignment="1">
      <alignment horizontal="left" vertical="center" wrapText="1"/>
    </xf>
    <xf numFmtId="49" fontId="22" fillId="41" borderId="10" xfId="43" applyNumberFormat="1" applyFont="1" applyFill="1" applyBorder="1" applyAlignment="1">
      <alignment horizontal="center" vertical="center"/>
    </xf>
    <xf numFmtId="14" fontId="22" fillId="41" borderId="10" xfId="43" applyNumberFormat="1" applyFont="1" applyFill="1" applyBorder="1" applyAlignment="1">
      <alignment horizontal="center" vertical="center"/>
    </xf>
    <xf numFmtId="164" fontId="22" fillId="41" borderId="10" xfId="43" applyFont="1" applyFill="1" applyBorder="1" applyAlignment="1">
      <alignment horizontal="left" vertical="center"/>
    </xf>
    <xf numFmtId="164" fontId="22" fillId="42" borderId="10" xfId="43" applyFont="1" applyFill="1" applyBorder="1" applyAlignment="1">
      <alignment vertical="center"/>
    </xf>
    <xf numFmtId="0" fontId="29" fillId="35" borderId="0" xfId="48" applyFont="1" applyFill="1" applyAlignment="1">
      <alignment horizontal="left"/>
    </xf>
    <xf numFmtId="0" fontId="25" fillId="0" borderId="0" xfId="0" applyFont="1" applyAlignment="1">
      <alignment horizontal="center" vertical="center" wrapText="1"/>
    </xf>
    <xf numFmtId="164" fontId="27" fillId="35" borderId="10" xfId="43" applyFont="1" applyFill="1" applyBorder="1" applyAlignment="1">
      <alignment horizontal="center" vertical="center" wrapText="1"/>
    </xf>
    <xf numFmtId="164" fontId="30" fillId="35" borderId="0" xfId="43" applyFont="1" applyFill="1" applyAlignment="1">
      <alignment horizontal="left"/>
    </xf>
    <xf numFmtId="164" fontId="31" fillId="35" borderId="0" xfId="43" applyFont="1" applyFill="1" applyAlignment="1">
      <alignment horizontal="left"/>
    </xf>
    <xf numFmtId="0" fontId="25" fillId="0" borderId="0" xfId="0" applyFont="1" applyAlignment="1">
      <alignment horizontal="left" vertical="center"/>
    </xf>
    <xf numFmtId="0" fontId="30" fillId="0" borderId="0" xfId="0" applyFont="1"/>
    <xf numFmtId="164" fontId="30" fillId="0" borderId="0" xfId="43" applyFont="1"/>
    <xf numFmtId="0" fontId="30" fillId="0" borderId="0" xfId="0" applyFont="1" applyAlignment="1">
      <alignment horizontal="center" vertical="center" wrapText="1"/>
    </xf>
    <xf numFmtId="164" fontId="21" fillId="0" borderId="0" xfId="43" applyFont="1"/>
    <xf numFmtId="0" fontId="21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43" applyFont="1" applyAlignment="1">
      <alignment horizontal="center" vertical="center" wrapText="1"/>
    </xf>
    <xf numFmtId="0" fontId="0" fillId="0" borderId="0" xfId="0" applyAlignment="1">
      <alignment vertical="center"/>
    </xf>
    <xf numFmtId="164" fontId="22" fillId="37" borderId="10" xfId="43" applyFont="1" applyFill="1" applyBorder="1" applyAlignment="1">
      <alignment horizontal="center" vertical="center" wrapText="1"/>
    </xf>
    <xf numFmtId="164" fontId="22" fillId="37" borderId="13" xfId="43" applyFont="1" applyFill="1" applyBorder="1" applyAlignment="1">
      <alignment horizontal="center" vertical="center" wrapText="1"/>
    </xf>
    <xf numFmtId="164" fontId="22" fillId="37" borderId="11" xfId="43" applyFont="1" applyFill="1" applyBorder="1" applyAlignment="1">
      <alignment horizontal="center" vertical="center" wrapText="1"/>
    </xf>
    <xf numFmtId="164" fontId="25" fillId="0" borderId="0" xfId="43" applyFont="1" applyFill="1" applyAlignment="1">
      <alignment vertical="center"/>
    </xf>
    <xf numFmtId="164" fontId="25" fillId="0" borderId="0" xfId="43" applyFont="1" applyFill="1" applyAlignment="1">
      <alignment horizontal="center" vertical="center"/>
    </xf>
    <xf numFmtId="165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43" applyFont="1" applyFill="1" applyAlignment="1">
      <alignment horizontal="center" vertical="center" wrapText="1"/>
    </xf>
    <xf numFmtId="164" fontId="25" fillId="0" borderId="10" xfId="43" applyFont="1" applyFill="1" applyBorder="1" applyAlignment="1">
      <alignment vertical="center"/>
    </xf>
    <xf numFmtId="172" fontId="25" fillId="0" borderId="0" xfId="0" applyNumberFormat="1" applyFont="1" applyAlignment="1">
      <alignment horizontal="left" vertical="center"/>
    </xf>
    <xf numFmtId="164" fontId="22" fillId="37" borderId="11" xfId="43" applyFont="1" applyFill="1" applyBorder="1" applyAlignment="1">
      <alignment horizontal="right" vertical="center"/>
    </xf>
    <xf numFmtId="167" fontId="20" fillId="42" borderId="10" xfId="54" applyFont="1" applyFill="1" applyBorder="1"/>
    <xf numFmtId="164" fontId="20" fillId="42" borderId="10" xfId="43" applyFont="1" applyFill="1" applyBorder="1"/>
    <xf numFmtId="164" fontId="22" fillId="42" borderId="10" xfId="43" applyFont="1" applyFill="1" applyBorder="1" applyAlignment="1">
      <alignment horizontal="center" vertical="center" wrapText="1"/>
    </xf>
    <xf numFmtId="164" fontId="22" fillId="40" borderId="10" xfId="43" applyFont="1" applyFill="1" applyBorder="1" applyAlignment="1">
      <alignment horizontal="center" vertical="center" wrapText="1"/>
    </xf>
    <xf numFmtId="164" fontId="22" fillId="38" borderId="10" xfId="43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5" fillId="0" borderId="14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164" fontId="22" fillId="35" borderId="10" xfId="43" applyFont="1" applyFill="1" applyBorder="1" applyAlignment="1">
      <alignment horizontal="center" vertical="center" wrapText="1"/>
    </xf>
    <xf numFmtId="9" fontId="27" fillId="33" borderId="10" xfId="139" applyFont="1" applyFill="1" applyBorder="1" applyAlignment="1">
      <alignment horizontal="center"/>
    </xf>
    <xf numFmtId="9" fontId="27" fillId="34" borderId="10" xfId="139" applyFont="1" applyFill="1" applyBorder="1" applyAlignment="1">
      <alignment horizontal="center"/>
    </xf>
    <xf numFmtId="9" fontId="27" fillId="36" borderId="10" xfId="139" applyFont="1" applyFill="1" applyBorder="1" applyAlignment="1">
      <alignment horizontal="center"/>
    </xf>
    <xf numFmtId="9" fontId="27" fillId="37" borderId="10" xfId="139" applyFont="1" applyFill="1" applyBorder="1" applyAlignment="1">
      <alignment horizontal="center" vertical="center"/>
    </xf>
    <xf numFmtId="1" fontId="22" fillId="41" borderId="12" xfId="0" applyNumberFormat="1" applyFont="1" applyFill="1" applyBorder="1" applyAlignment="1">
      <alignment horizontal="center" vertical="center"/>
    </xf>
    <xf numFmtId="164" fontId="21" fillId="0" borderId="0" xfId="43" applyFont="1" applyFill="1" applyAlignment="1">
      <alignment vertical="center"/>
    </xf>
    <xf numFmtId="164" fontId="21" fillId="0" borderId="0" xfId="43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171" fontId="21" fillId="0" borderId="0" xfId="106" applyFont="1" applyProtection="1">
      <protection locked="0"/>
    </xf>
    <xf numFmtId="164" fontId="33" fillId="0" borderId="0" xfId="43" applyFont="1"/>
    <xf numFmtId="173" fontId="21" fillId="0" borderId="0" xfId="43" applyNumberFormat="1" applyFont="1" applyFill="1"/>
    <xf numFmtId="0" fontId="34" fillId="0" borderId="0" xfId="0" applyFont="1" applyAlignment="1">
      <alignment horizontal="left" indent="1"/>
    </xf>
    <xf numFmtId="49" fontId="26" fillId="0" borderId="0" xfId="43" applyNumberFormat="1" applyFont="1" applyFill="1" applyAlignment="1">
      <alignment horizontal="left" inden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4" fontId="35" fillId="0" borderId="0" xfId="43" applyFont="1" applyFill="1" applyAlignment="1">
      <alignment vertical="center"/>
    </xf>
    <xf numFmtId="164" fontId="35" fillId="0" borderId="0" xfId="43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49" fontId="22" fillId="41" borderId="10" xfId="43" applyNumberFormat="1" applyFont="1" applyFill="1" applyBorder="1" applyAlignment="1">
      <alignment horizontal="left" vertical="center" indent="1"/>
    </xf>
    <xf numFmtId="49" fontId="21" fillId="0" borderId="0" xfId="0" applyNumberFormat="1" applyFont="1" applyAlignment="1">
      <alignment vertical="center"/>
    </xf>
    <xf numFmtId="43" fontId="21" fillId="0" borderId="0" xfId="0" applyNumberFormat="1" applyFont="1" applyAlignment="1">
      <alignment horizontal="left" vertical="center"/>
    </xf>
    <xf numFmtId="164" fontId="26" fillId="41" borderId="10" xfId="43" applyFont="1" applyFill="1" applyBorder="1" applyAlignment="1">
      <alignment horizontal="left" vertical="center"/>
    </xf>
    <xf numFmtId="164" fontId="22" fillId="41" borderId="11" xfId="43" applyFont="1" applyFill="1" applyBorder="1" applyAlignment="1">
      <alignment vertical="center"/>
    </xf>
    <xf numFmtId="164" fontId="21" fillId="0" borderId="0" xfId="43" applyFont="1" applyFill="1" applyAlignment="1">
      <alignment horizontal="left" vertical="center"/>
    </xf>
    <xf numFmtId="164" fontId="21" fillId="0" borderId="0" xfId="43" applyFont="1" applyFill="1"/>
    <xf numFmtId="3" fontId="36" fillId="0" borderId="0" xfId="0" applyNumberFormat="1" applyFont="1"/>
    <xf numFmtId="0" fontId="25" fillId="0" borderId="14" xfId="0" applyFont="1" applyBorder="1" applyAlignment="1">
      <alignment horizontal="left" vertical="center"/>
    </xf>
    <xf numFmtId="0" fontId="25" fillId="0" borderId="10" xfId="0" applyFont="1" applyBorder="1" applyAlignment="1">
      <alignment vertical="center"/>
    </xf>
    <xf numFmtId="0" fontId="25" fillId="0" borderId="10" xfId="0" applyFont="1" applyBorder="1" applyAlignment="1">
      <alignment horizontal="left" vertical="center"/>
    </xf>
    <xf numFmtId="164" fontId="21" fillId="0" borderId="10" xfId="43" applyFont="1" applyFill="1" applyBorder="1" applyAlignment="1">
      <alignment vertical="center"/>
    </xf>
    <xf numFmtId="172" fontId="25" fillId="0" borderId="0" xfId="0" applyNumberFormat="1" applyFont="1" applyAlignment="1">
      <alignment vertical="center"/>
    </xf>
    <xf numFmtId="0" fontId="26" fillId="0" borderId="12" xfId="0" applyFont="1" applyBorder="1"/>
    <xf numFmtId="164" fontId="27" fillId="35" borderId="0" xfId="43" applyFont="1" applyFill="1" applyAlignment="1">
      <alignment horizontal="left"/>
    </xf>
    <xf numFmtId="0" fontId="28" fillId="35" borderId="0" xfId="48" applyFont="1" applyFill="1" applyAlignment="1">
      <alignment horizontal="left"/>
    </xf>
    <xf numFmtId="164" fontId="28" fillId="35" borderId="0" xfId="43" applyFont="1" applyFill="1" applyAlignment="1">
      <alignment horizontal="left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 wrapText="1"/>
    </xf>
    <xf numFmtId="164" fontId="37" fillId="0" borderId="0" xfId="43" applyFont="1" applyAlignment="1">
      <alignment horizontal="center" vertical="center" wrapText="1"/>
    </xf>
    <xf numFmtId="0" fontId="27" fillId="35" borderId="10" xfId="48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0" xfId="0" applyFont="1" applyBorder="1"/>
    <xf numFmtId="0" fontId="37" fillId="0" borderId="10" xfId="0" quotePrefix="1" applyFont="1" applyBorder="1"/>
    <xf numFmtId="164" fontId="37" fillId="0" borderId="10" xfId="43" applyFont="1" applyBorder="1"/>
    <xf numFmtId="0" fontId="37" fillId="0" borderId="0" xfId="0" quotePrefix="1" applyFont="1"/>
    <xf numFmtId="164" fontId="37" fillId="0" borderId="0" xfId="43" applyFont="1"/>
    <xf numFmtId="164" fontId="38" fillId="0" borderId="0" xfId="43" applyFont="1"/>
    <xf numFmtId="164" fontId="27" fillId="33" borderId="10" xfId="43" applyFont="1" applyFill="1" applyBorder="1" applyAlignment="1"/>
    <xf numFmtId="164" fontId="27" fillId="34" borderId="10" xfId="43" applyFont="1" applyFill="1" applyBorder="1" applyAlignment="1"/>
    <xf numFmtId="164" fontId="27" fillId="36" borderId="10" xfId="43" applyFont="1" applyFill="1" applyBorder="1" applyAlignment="1"/>
    <xf numFmtId="164" fontId="27" fillId="37" borderId="10" xfId="43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left" indent="6"/>
    </xf>
    <xf numFmtId="164" fontId="30" fillId="33" borderId="10" xfId="43" applyFont="1" applyFill="1" applyBorder="1" applyAlignment="1"/>
    <xf numFmtId="164" fontId="30" fillId="34" borderId="10" xfId="43" applyFont="1" applyFill="1" applyBorder="1" applyAlignment="1"/>
    <xf numFmtId="164" fontId="30" fillId="36" borderId="10" xfId="43" applyFont="1" applyFill="1" applyBorder="1" applyAlignment="1"/>
    <xf numFmtId="164" fontId="30" fillId="37" borderId="11" xfId="43" applyFont="1" applyFill="1" applyBorder="1" applyAlignment="1">
      <alignment vertical="center"/>
    </xf>
    <xf numFmtId="164" fontId="37" fillId="0" borderId="0" xfId="43" applyFont="1" applyBorder="1"/>
    <xf numFmtId="9" fontId="27" fillId="39" borderId="10" xfId="139" applyFont="1" applyFill="1" applyBorder="1"/>
    <xf numFmtId="9" fontId="27" fillId="33" borderId="10" xfId="139" applyFont="1" applyFill="1" applyBorder="1" applyAlignment="1"/>
    <xf numFmtId="9" fontId="27" fillId="34" borderId="10" xfId="139" applyFont="1" applyFill="1" applyBorder="1" applyAlignment="1"/>
    <xf numFmtId="9" fontId="27" fillId="36" borderId="10" xfId="139" applyFont="1" applyFill="1" applyBorder="1" applyAlignment="1"/>
    <xf numFmtId="9" fontId="27" fillId="37" borderId="10" xfId="139" applyFont="1" applyFill="1" applyBorder="1" applyAlignment="1">
      <alignment vertical="center"/>
    </xf>
    <xf numFmtId="9" fontId="37" fillId="0" borderId="0" xfId="139" applyFont="1"/>
    <xf numFmtId="0" fontId="30" fillId="0" borderId="0" xfId="0" applyFont="1" applyAlignment="1">
      <alignment horizontal="left" indent="4"/>
    </xf>
    <xf numFmtId="0" fontId="22" fillId="0" borderId="0" xfId="0" applyFont="1" applyAlignment="1">
      <alignment horizontal="left" indent="4"/>
    </xf>
    <xf numFmtId="0" fontId="30" fillId="0" borderId="0" xfId="0" applyFont="1" applyAlignment="1">
      <alignment horizontal="left" indent="8"/>
    </xf>
    <xf numFmtId="0" fontId="22" fillId="0" borderId="0" xfId="0" applyFont="1" applyAlignment="1">
      <alignment horizontal="left" indent="8"/>
    </xf>
    <xf numFmtId="0" fontId="39" fillId="0" borderId="0" xfId="0" applyFont="1"/>
    <xf numFmtId="0" fontId="40" fillId="0" borderId="0" xfId="0" applyFont="1"/>
    <xf numFmtId="0" fontId="16" fillId="0" borderId="0" xfId="0" applyFont="1"/>
    <xf numFmtId="1" fontId="22" fillId="41" borderId="11" xfId="0" applyNumberFormat="1" applyFont="1" applyFill="1" applyBorder="1" applyAlignment="1">
      <alignment horizontal="center" vertical="center"/>
    </xf>
    <xf numFmtId="1" fontId="22" fillId="41" borderId="12" xfId="0" applyNumberFormat="1" applyFont="1" applyFill="1" applyBorder="1" applyAlignment="1">
      <alignment horizontal="center" vertical="center"/>
    </xf>
    <xf numFmtId="164" fontId="32" fillId="35" borderId="0" xfId="43" applyFont="1" applyFill="1" applyAlignment="1">
      <alignment horizontal="center"/>
    </xf>
    <xf numFmtId="164" fontId="27" fillId="35" borderId="0" xfId="43" applyFont="1" applyFill="1" applyAlignment="1">
      <alignment horizontal="center"/>
    </xf>
    <xf numFmtId="0" fontId="26" fillId="0" borderId="12" xfId="0" applyFont="1" applyBorder="1" applyAlignment="1">
      <alignment horizontal="center"/>
    </xf>
  </cellXfs>
  <cellStyles count="1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Comma" xfId="52" xr:uid="{00000000-0005-0000-0000-000016000000}"/>
    <cellStyle name="Comma [0]" xfId="53" xr:uid="{00000000-0005-0000-0000-000017000000}"/>
    <cellStyle name="Comma [0] 2" xfId="64" xr:uid="{00000000-0005-0000-0000-000018000000}"/>
    <cellStyle name="Comma [0] 3" xfId="59" xr:uid="{00000000-0005-0000-0000-000019000000}"/>
    <cellStyle name="Comma 2" xfId="63" xr:uid="{00000000-0005-0000-0000-00001A000000}"/>
    <cellStyle name="Comma 3" xfId="58" xr:uid="{00000000-0005-0000-0000-00001B000000}"/>
    <cellStyle name="Comma 4" xfId="69" xr:uid="{00000000-0005-0000-0000-00001C000000}"/>
    <cellStyle name="Comma 5" xfId="79" xr:uid="{00000000-0005-0000-0000-00001D000000}"/>
    <cellStyle name="Comma 6" xfId="80" xr:uid="{00000000-0005-0000-0000-00001E000000}"/>
    <cellStyle name="Currency" xfId="50" xr:uid="{00000000-0005-0000-0000-00001F000000}"/>
    <cellStyle name="Currency [0]" xfId="51" xr:uid="{00000000-0005-0000-0000-000020000000}"/>
    <cellStyle name="Currency [0] 2" xfId="62" xr:uid="{00000000-0005-0000-0000-000021000000}"/>
    <cellStyle name="Currency [0] 3" xfId="57" xr:uid="{00000000-0005-0000-0000-000022000000}"/>
    <cellStyle name="Currency 2" xfId="61" xr:uid="{00000000-0005-0000-0000-000023000000}"/>
    <cellStyle name="Currency 3" xfId="56" xr:uid="{00000000-0005-0000-0000-000024000000}"/>
    <cellStyle name="Currency 4" xfId="73" xr:uid="{00000000-0005-0000-0000-000025000000}"/>
    <cellStyle name="Currency 5" xfId="70" xr:uid="{00000000-0005-0000-0000-000026000000}"/>
    <cellStyle name="Currency 6" xfId="78" xr:uid="{00000000-0005-0000-0000-000027000000}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43" builtinId="3"/>
    <cellStyle name="Millares [0] 2" xfId="47" xr:uid="{00000000-0005-0000-0000-000033000000}"/>
    <cellStyle name="Millares 10" xfId="71" xr:uid="{00000000-0005-0000-0000-000034000000}"/>
    <cellStyle name="Millares 11" xfId="75" xr:uid="{00000000-0005-0000-0000-000035000000}"/>
    <cellStyle name="Millares 12" xfId="74" xr:uid="{00000000-0005-0000-0000-000036000000}"/>
    <cellStyle name="Millares 13" xfId="77" xr:uid="{00000000-0005-0000-0000-000037000000}"/>
    <cellStyle name="Millares 14" xfId="72" xr:uid="{00000000-0005-0000-0000-000038000000}"/>
    <cellStyle name="Millares 15" xfId="76" xr:uid="{00000000-0005-0000-0000-000039000000}"/>
    <cellStyle name="Millares 16" xfId="81" xr:uid="{00000000-0005-0000-0000-00003A000000}"/>
    <cellStyle name="Millares 17" xfId="83" xr:uid="{00000000-0005-0000-0000-00003B000000}"/>
    <cellStyle name="Millares 18" xfId="82" xr:uid="{00000000-0005-0000-0000-00003C000000}"/>
    <cellStyle name="Millares 19" xfId="84" xr:uid="{00000000-0005-0000-0000-00003D000000}"/>
    <cellStyle name="Millares 2" xfId="44" xr:uid="{00000000-0005-0000-0000-00003E000000}"/>
    <cellStyle name="Millares 2 2" xfId="65" xr:uid="{00000000-0005-0000-0000-00003F000000}"/>
    <cellStyle name="Millares 20" xfId="85" xr:uid="{00000000-0005-0000-0000-000040000000}"/>
    <cellStyle name="Millares 21" xfId="86" xr:uid="{00000000-0005-0000-0000-000041000000}"/>
    <cellStyle name="Millares 22" xfId="87" xr:uid="{00000000-0005-0000-0000-000042000000}"/>
    <cellStyle name="Millares 23" xfId="88" xr:uid="{00000000-0005-0000-0000-000043000000}"/>
    <cellStyle name="Millares 24" xfId="89" xr:uid="{00000000-0005-0000-0000-000044000000}"/>
    <cellStyle name="Millares 25" xfId="90" xr:uid="{00000000-0005-0000-0000-000045000000}"/>
    <cellStyle name="Millares 26" xfId="91" xr:uid="{00000000-0005-0000-0000-000046000000}"/>
    <cellStyle name="Millares 27" xfId="92" xr:uid="{00000000-0005-0000-0000-000047000000}"/>
    <cellStyle name="Millares 28" xfId="93" xr:uid="{00000000-0005-0000-0000-000048000000}"/>
    <cellStyle name="Millares 29" xfId="94" xr:uid="{00000000-0005-0000-0000-000049000000}"/>
    <cellStyle name="Millares 3" xfId="60" xr:uid="{00000000-0005-0000-0000-00004A000000}"/>
    <cellStyle name="Millares 30" xfId="95" xr:uid="{00000000-0005-0000-0000-00004B000000}"/>
    <cellStyle name="Millares 31" xfId="96" xr:uid="{00000000-0005-0000-0000-00004C000000}"/>
    <cellStyle name="Millares 32" xfId="97" xr:uid="{00000000-0005-0000-0000-00004D000000}"/>
    <cellStyle name="Millares 33" xfId="99" xr:uid="{00000000-0005-0000-0000-00004E000000}"/>
    <cellStyle name="Millares 34" xfId="98" xr:uid="{00000000-0005-0000-0000-00004F000000}"/>
    <cellStyle name="Millares 35" xfId="100" xr:uid="{00000000-0005-0000-0000-000050000000}"/>
    <cellStyle name="Millares 36" xfId="101" xr:uid="{00000000-0005-0000-0000-000051000000}"/>
    <cellStyle name="Millares 37" xfId="102" xr:uid="{00000000-0005-0000-0000-000052000000}"/>
    <cellStyle name="Millares 38" xfId="104" xr:uid="{00000000-0005-0000-0000-000053000000}"/>
    <cellStyle name="Millares 39" xfId="103" xr:uid="{00000000-0005-0000-0000-000054000000}"/>
    <cellStyle name="Millares 4" xfId="55" xr:uid="{00000000-0005-0000-0000-000055000000}"/>
    <cellStyle name="Millares 40" xfId="105" xr:uid="{00000000-0005-0000-0000-000056000000}"/>
    <cellStyle name="Millares 41" xfId="107" xr:uid="{00000000-0005-0000-0000-000057000000}"/>
    <cellStyle name="Millares 42" xfId="108" xr:uid="{00000000-0005-0000-0000-000058000000}"/>
    <cellStyle name="Millares 43" xfId="110" xr:uid="{00000000-0005-0000-0000-000059000000}"/>
    <cellStyle name="Millares 44" xfId="109" xr:uid="{00000000-0005-0000-0000-00005A000000}"/>
    <cellStyle name="Millares 45" xfId="111" xr:uid="{00000000-0005-0000-0000-00005B000000}"/>
    <cellStyle name="Millares 46" xfId="112" xr:uid="{00000000-0005-0000-0000-00005C000000}"/>
    <cellStyle name="Millares 47" xfId="113" xr:uid="{00000000-0005-0000-0000-00005D000000}"/>
    <cellStyle name="Millares 48" xfId="114" xr:uid="{00000000-0005-0000-0000-00005E000000}"/>
    <cellStyle name="Millares 49" xfId="115" xr:uid="{00000000-0005-0000-0000-00005F000000}"/>
    <cellStyle name="Millares 5" xfId="54" xr:uid="{00000000-0005-0000-0000-000060000000}"/>
    <cellStyle name="Millares 50" xfId="116" xr:uid="{00000000-0005-0000-0000-000061000000}"/>
    <cellStyle name="Millares 51" xfId="117" xr:uid="{00000000-0005-0000-0000-000062000000}"/>
    <cellStyle name="Millares 52" xfId="118" xr:uid="{00000000-0005-0000-0000-000063000000}"/>
    <cellStyle name="Millares 53" xfId="120" xr:uid="{00000000-0005-0000-0000-000064000000}"/>
    <cellStyle name="Millares 54" xfId="119" xr:uid="{00000000-0005-0000-0000-000065000000}"/>
    <cellStyle name="Millares 55" xfId="121" xr:uid="{00000000-0005-0000-0000-000066000000}"/>
    <cellStyle name="Millares 56" xfId="123" xr:uid="{00000000-0005-0000-0000-000067000000}"/>
    <cellStyle name="Millares 57" xfId="122" xr:uid="{00000000-0005-0000-0000-000068000000}"/>
    <cellStyle name="Millares 58" xfId="124" xr:uid="{00000000-0005-0000-0000-000069000000}"/>
    <cellStyle name="Millares 59" xfId="125" xr:uid="{00000000-0005-0000-0000-00006A000000}"/>
    <cellStyle name="Millares 6" xfId="46" xr:uid="{00000000-0005-0000-0000-00006B000000}"/>
    <cellStyle name="Millares 60" xfId="126" xr:uid="{00000000-0005-0000-0000-00006C000000}"/>
    <cellStyle name="Millares 61" xfId="127" xr:uid="{00000000-0005-0000-0000-00006D000000}"/>
    <cellStyle name="Millares 62" xfId="129" xr:uid="{00000000-0005-0000-0000-00006E000000}"/>
    <cellStyle name="Millares 63" xfId="128" xr:uid="{00000000-0005-0000-0000-00006F000000}"/>
    <cellStyle name="Millares 64" xfId="130" xr:uid="{00000000-0005-0000-0000-000070000000}"/>
    <cellStyle name="Millares 65" xfId="131" xr:uid="{00000000-0005-0000-0000-000071000000}"/>
    <cellStyle name="Millares 66" xfId="132" xr:uid="{00000000-0005-0000-0000-000072000000}"/>
    <cellStyle name="Millares 67" xfId="133" xr:uid="{00000000-0005-0000-0000-000073000000}"/>
    <cellStyle name="Millares 68" xfId="134" xr:uid="{00000000-0005-0000-0000-000074000000}"/>
    <cellStyle name="Millares 69" xfId="135" xr:uid="{00000000-0005-0000-0000-000075000000}"/>
    <cellStyle name="Millares 7" xfId="66" xr:uid="{00000000-0005-0000-0000-000076000000}"/>
    <cellStyle name="Millares 70" xfId="136" xr:uid="{00000000-0005-0000-0000-000077000000}"/>
    <cellStyle name="Millares 71" xfId="137" xr:uid="{00000000-0005-0000-0000-000078000000}"/>
    <cellStyle name="Millares 72" xfId="138" xr:uid="{00000000-0005-0000-0000-000079000000}"/>
    <cellStyle name="Millares 73" xfId="140" xr:uid="{00000000-0005-0000-0000-00007A000000}"/>
    <cellStyle name="Millares 74" xfId="141" xr:uid="{00000000-0005-0000-0000-00007B000000}"/>
    <cellStyle name="Millares 75" xfId="142" xr:uid="{00000000-0005-0000-0000-00007C000000}"/>
    <cellStyle name="Millares 8" xfId="67" xr:uid="{00000000-0005-0000-0000-00007D000000}"/>
    <cellStyle name="Millares 9" xfId="68" xr:uid="{00000000-0005-0000-0000-00007E000000}"/>
    <cellStyle name="Neutral" xfId="7" builtinId="28" customBuiltin="1"/>
    <cellStyle name="Normal" xfId="0" builtinId="0"/>
    <cellStyle name="Normal 2" xfId="41" xr:uid="{00000000-0005-0000-0000-000081000000}"/>
    <cellStyle name="Normal 23" xfId="106" xr:uid="{00000000-0005-0000-0000-000082000000}"/>
    <cellStyle name="Normal 3" xfId="48" xr:uid="{00000000-0005-0000-0000-000083000000}"/>
    <cellStyle name="Normal 4" xfId="45" xr:uid="{00000000-0005-0000-0000-000084000000}"/>
    <cellStyle name="Notas" xfId="14" builtinId="10" customBuiltin="1"/>
    <cellStyle name="Percent" xfId="49" xr:uid="{00000000-0005-0000-0000-000086000000}"/>
    <cellStyle name="Porcentaje" xfId="139" builtinId="5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2" xr:uid="{00000000-0005-0000-0000-00008D000000}"/>
    <cellStyle name="Total" xfId="16" builtinId="25" customBuiltin="1"/>
  </cellStyles>
  <dxfs count="0"/>
  <tableStyles count="0" defaultTableStyle="TableStyleMedium2" defaultPivotStyle="PivotStyleLight16"/>
  <colors>
    <mruColors>
      <color rgb="FFFF99CC"/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24845</xdr:colOff>
      <xdr:row>1</xdr:row>
      <xdr:rowOff>66675</xdr:rowOff>
    </xdr:from>
    <xdr:to>
      <xdr:col>11</xdr:col>
      <xdr:colOff>928049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145" y="209550"/>
          <a:ext cx="903204" cy="695325"/>
        </a:xfrm>
        <a:prstGeom prst="rect">
          <a:avLst/>
        </a:prstGeom>
      </xdr:spPr>
    </xdr:pic>
    <xdr:clientData/>
  </xdr:twoCellAnchor>
  <xdr:twoCellAnchor editAs="oneCell">
    <xdr:from>
      <xdr:col>2</xdr:col>
      <xdr:colOff>1283490</xdr:colOff>
      <xdr:row>103</xdr:row>
      <xdr:rowOff>2382</xdr:rowOff>
    </xdr:from>
    <xdr:to>
      <xdr:col>4</xdr:col>
      <xdr:colOff>51238</xdr:colOff>
      <xdr:row>106</xdr:row>
      <xdr:rowOff>159296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55084">
          <a:off x="2969415" y="21043107"/>
          <a:ext cx="1834798" cy="58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87741</xdr:rowOff>
    </xdr:from>
    <xdr:to>
      <xdr:col>2</xdr:col>
      <xdr:colOff>704850</xdr:colOff>
      <xdr:row>107</xdr:row>
      <xdr:rowOff>79098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6" t="13280" r="16293" b="8595"/>
        <a:stretch>
          <a:fillRect/>
        </a:stretch>
      </xdr:blipFill>
      <xdr:spPr bwMode="auto">
        <a:xfrm>
          <a:off x="0" y="20699841"/>
          <a:ext cx="2390775" cy="1039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1038225</xdr:colOff>
      <xdr:row>103</xdr:row>
      <xdr:rowOff>58254</xdr:rowOff>
    </xdr:from>
    <xdr:to>
      <xdr:col>6</xdr:col>
      <xdr:colOff>209550</xdr:colOff>
      <xdr:row>108</xdr:row>
      <xdr:rowOff>38100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1" t="19330"/>
        <a:stretch>
          <a:fillRect/>
        </a:stretch>
      </xdr:blipFill>
      <xdr:spPr bwMode="auto">
        <a:xfrm>
          <a:off x="5791200" y="20794179"/>
          <a:ext cx="1438275" cy="75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996395</xdr:colOff>
      <xdr:row>1</xdr:row>
      <xdr:rowOff>114300</xdr:rowOff>
    </xdr:from>
    <xdr:to>
      <xdr:col>15</xdr:col>
      <xdr:colOff>1137599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9570" y="304800"/>
          <a:ext cx="1398504" cy="904875"/>
        </a:xfrm>
        <a:prstGeom prst="rect">
          <a:avLst/>
        </a:prstGeom>
      </xdr:spPr>
    </xdr:pic>
    <xdr:clientData/>
  </xdr:twoCellAnchor>
  <xdr:twoCellAnchor editAs="oneCell">
    <xdr:from>
      <xdr:col>3</xdr:col>
      <xdr:colOff>265800</xdr:colOff>
      <xdr:row>334</xdr:row>
      <xdr:rowOff>299552</xdr:rowOff>
    </xdr:from>
    <xdr:to>
      <xdr:col>4</xdr:col>
      <xdr:colOff>206999</xdr:colOff>
      <xdr:row>337</xdr:row>
      <xdr:rowOff>172938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55084">
          <a:off x="3028050" y="54887327"/>
          <a:ext cx="1722374" cy="549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238126</xdr:colOff>
      <xdr:row>334</xdr:row>
      <xdr:rowOff>19824</xdr:rowOff>
    </xdr:from>
    <xdr:to>
      <xdr:col>2</xdr:col>
      <xdr:colOff>981076</xdr:colOff>
      <xdr:row>338</xdr:row>
      <xdr:rowOff>130058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6" t="13280" r="16293" b="8595"/>
        <a:stretch>
          <a:fillRect/>
        </a:stretch>
      </xdr:blipFill>
      <xdr:spPr bwMode="auto">
        <a:xfrm>
          <a:off x="238126" y="54607599"/>
          <a:ext cx="2247900" cy="9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638175</xdr:colOff>
      <xdr:row>334</xdr:row>
      <xdr:rowOff>257175</xdr:rowOff>
    </xdr:from>
    <xdr:to>
      <xdr:col>5</xdr:col>
      <xdr:colOff>0</xdr:colOff>
      <xdr:row>338</xdr:row>
      <xdr:rowOff>141771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1" t="19330"/>
        <a:stretch>
          <a:fillRect/>
        </a:stretch>
      </xdr:blipFill>
      <xdr:spPr bwMode="auto">
        <a:xfrm>
          <a:off x="5181600" y="54844950"/>
          <a:ext cx="1438275" cy="75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77"/>
  <sheetViews>
    <sheetView tabSelected="1" workbookViewId="0">
      <selection activeCell="G62" sqref="G62"/>
    </sheetView>
  </sheetViews>
  <sheetFormatPr baseColWidth="10" defaultColWidth="14" defaultRowHeight="12"/>
  <cols>
    <col min="1" max="1" width="4" style="94" customWidth="1"/>
    <col min="2" max="4" width="14" style="94"/>
    <col min="5" max="5" width="15.42578125" style="94" bestFit="1" customWidth="1"/>
    <col min="6" max="6" width="14" style="104"/>
    <col min="7" max="7" width="29.140625" style="105" customWidth="1"/>
    <col min="8" max="9" width="15" style="105" customWidth="1"/>
    <col min="10" max="10" width="16.7109375" style="92" customWidth="1"/>
    <col min="11" max="11" width="14.7109375" style="92" bestFit="1" customWidth="1"/>
    <col min="12" max="12" width="14.85546875" style="92" customWidth="1"/>
    <col min="13" max="13" width="16.85546875" style="92" bestFit="1" customWidth="1"/>
    <col min="14" max="14" width="15.5703125" style="93" customWidth="1"/>
    <col min="15" max="17" width="14.28515625" style="92" customWidth="1"/>
    <col min="18" max="18" width="14.28515625" style="92" bestFit="1" customWidth="1"/>
    <col min="19" max="20" width="14.28515625" style="92" customWidth="1"/>
    <col min="21" max="21" width="14.7109375" style="92" bestFit="1" customWidth="1"/>
    <col min="22" max="22" width="14.28515625" style="92" bestFit="1" customWidth="1"/>
    <col min="23" max="23" width="14" style="94"/>
    <col min="24" max="24" width="14.7109375" style="94" bestFit="1" customWidth="1"/>
    <col min="25" max="16384" width="14" style="94"/>
  </cols>
  <sheetData>
    <row r="1" spans="2:24">
      <c r="B1" s="61"/>
      <c r="C1" s="61"/>
      <c r="D1" s="61"/>
      <c r="E1" s="61"/>
      <c r="F1" s="61"/>
      <c r="G1" s="61"/>
      <c r="H1" s="61"/>
      <c r="I1" s="61"/>
    </row>
    <row r="2" spans="2:24">
      <c r="B2" s="61"/>
      <c r="C2" s="61"/>
      <c r="D2" s="61"/>
      <c r="E2" s="61"/>
      <c r="F2" s="27" t="s">
        <v>34</v>
      </c>
      <c r="G2" s="94"/>
      <c r="H2" s="94"/>
      <c r="I2" s="94"/>
    </row>
    <row r="3" spans="2:24">
      <c r="B3" s="95"/>
      <c r="C3" s="95"/>
      <c r="D3" s="95"/>
      <c r="E3" s="61"/>
      <c r="F3" s="27" t="s">
        <v>35</v>
      </c>
      <c r="G3" s="94"/>
      <c r="H3" s="94"/>
      <c r="I3" s="94"/>
    </row>
    <row r="4" spans="2:24" ht="13.5">
      <c r="B4" s="95"/>
      <c r="C4" s="95"/>
      <c r="D4" s="95"/>
      <c r="E4" s="61"/>
      <c r="F4" s="27" t="s">
        <v>36</v>
      </c>
      <c r="G4" s="94"/>
      <c r="H4" s="94"/>
      <c r="I4" s="94"/>
      <c r="K4" s="96"/>
    </row>
    <row r="5" spans="2:24" ht="13.5">
      <c r="B5" s="95"/>
      <c r="C5" s="95"/>
      <c r="D5" s="95"/>
      <c r="E5" s="61"/>
      <c r="F5" s="61"/>
      <c r="G5" s="97"/>
      <c r="H5" s="97"/>
      <c r="I5" s="97"/>
      <c r="K5" s="96"/>
    </row>
    <row r="6" spans="2:24" ht="13.5">
      <c r="B6" s="2"/>
      <c r="C6" s="2"/>
      <c r="D6" s="2"/>
      <c r="E6" s="98"/>
      <c r="F6" s="61"/>
      <c r="G6" s="99"/>
      <c r="H6" s="99"/>
      <c r="I6" s="99"/>
      <c r="J6" s="96"/>
    </row>
    <row r="7" spans="2:24">
      <c r="B7" s="27" t="s">
        <v>275</v>
      </c>
      <c r="C7" s="27"/>
      <c r="D7" s="27"/>
      <c r="F7" s="100"/>
      <c r="G7" s="101"/>
      <c r="H7" s="101"/>
      <c r="I7" s="101"/>
      <c r="J7" s="102"/>
      <c r="K7" s="102"/>
      <c r="L7" s="102"/>
      <c r="M7" s="102"/>
      <c r="N7" s="103"/>
    </row>
    <row r="8" spans="2:24">
      <c r="E8" s="100"/>
      <c r="F8" s="100"/>
      <c r="G8" s="101"/>
      <c r="H8" s="101"/>
      <c r="I8" s="101"/>
      <c r="J8" s="102"/>
      <c r="K8" s="102"/>
      <c r="L8" s="102"/>
      <c r="M8" s="102"/>
      <c r="N8" s="103"/>
    </row>
    <row r="9" spans="2:24">
      <c r="N9" s="103"/>
    </row>
    <row r="10" spans="2:24" s="107" customFormat="1" ht="24">
      <c r="B10" s="43" t="s">
        <v>3</v>
      </c>
      <c r="C10" s="45" t="s">
        <v>276</v>
      </c>
      <c r="D10" s="45"/>
      <c r="E10" s="45" t="s">
        <v>1</v>
      </c>
      <c r="F10" s="45" t="s">
        <v>2</v>
      </c>
      <c r="G10" s="46" t="s">
        <v>4</v>
      </c>
      <c r="H10" s="43" t="s">
        <v>277</v>
      </c>
      <c r="I10" s="43" t="s">
        <v>278</v>
      </c>
      <c r="J10" s="79" t="s">
        <v>49</v>
      </c>
      <c r="K10" s="80" t="s">
        <v>50</v>
      </c>
      <c r="L10" s="81" t="s">
        <v>51</v>
      </c>
      <c r="M10" s="43" t="s">
        <v>279</v>
      </c>
      <c r="N10" s="103"/>
      <c r="O10" s="43" t="s">
        <v>280</v>
      </c>
      <c r="P10" s="43" t="s">
        <v>281</v>
      </c>
      <c r="Q10" s="43" t="s">
        <v>282</v>
      </c>
      <c r="R10" s="79" t="s">
        <v>49</v>
      </c>
      <c r="S10" s="80" t="s">
        <v>50</v>
      </c>
      <c r="T10" s="81" t="s">
        <v>51</v>
      </c>
      <c r="U10" s="43" t="s">
        <v>283</v>
      </c>
      <c r="V10" s="43" t="s">
        <v>37</v>
      </c>
      <c r="W10" s="106"/>
    </row>
    <row r="11" spans="2:24">
      <c r="B11" s="47" t="s">
        <v>284</v>
      </c>
      <c r="C11" s="108" t="s">
        <v>285</v>
      </c>
      <c r="D11" s="47" t="s">
        <v>286</v>
      </c>
      <c r="E11" s="44" t="s">
        <v>287</v>
      </c>
      <c r="F11" s="48">
        <v>45373</v>
      </c>
      <c r="G11" s="49" t="s">
        <v>288</v>
      </c>
      <c r="H11" s="49"/>
      <c r="I11" s="49">
        <v>98466540</v>
      </c>
      <c r="J11" s="50">
        <v>0</v>
      </c>
      <c r="K11" s="42"/>
      <c r="L11" s="30">
        <v>98466540</v>
      </c>
      <c r="M11" s="44">
        <f>+J11+K11+L11</f>
        <v>98466540</v>
      </c>
      <c r="N11" s="103">
        <f>+M11-U11</f>
        <v>6106008</v>
      </c>
      <c r="O11" s="44">
        <v>29912520</v>
      </c>
      <c r="P11" s="44">
        <f>19019244+15202524+28226244</f>
        <v>62448012</v>
      </c>
      <c r="Q11" s="44"/>
      <c r="R11" s="50"/>
      <c r="S11" s="42"/>
      <c r="T11" s="30">
        <f>+O11+P11+Q11</f>
        <v>92360532</v>
      </c>
      <c r="U11" s="49">
        <f>+R11+S11+T11</f>
        <v>92360532</v>
      </c>
      <c r="V11" s="49">
        <f t="shared" ref="V11:V21" si="0">+M11-U11</f>
        <v>6106008</v>
      </c>
      <c r="W11" s="109" t="str">
        <f>+B11</f>
        <v>#43</v>
      </c>
      <c r="X11" s="110" t="s">
        <v>289</v>
      </c>
    </row>
    <row r="12" spans="2:24">
      <c r="B12" s="47" t="s">
        <v>290</v>
      </c>
      <c r="C12" s="108" t="s">
        <v>285</v>
      </c>
      <c r="D12" s="47" t="s">
        <v>291</v>
      </c>
      <c r="E12" s="44" t="s">
        <v>292</v>
      </c>
      <c r="F12" s="48">
        <v>45456</v>
      </c>
      <c r="G12" s="111" t="s">
        <v>293</v>
      </c>
      <c r="H12" s="111"/>
      <c r="I12" s="111">
        <v>1469937684</v>
      </c>
      <c r="J12" s="50"/>
      <c r="K12" s="42">
        <v>1469937684</v>
      </c>
      <c r="L12" s="30"/>
      <c r="M12" s="44">
        <f t="shared" ref="M12:M21" si="1">+J12+K12+L12</f>
        <v>1469937684</v>
      </c>
      <c r="N12" s="103">
        <f t="shared" ref="N12:N21" si="2">+M12-U12</f>
        <v>0</v>
      </c>
      <c r="O12" s="44">
        <v>650000000</v>
      </c>
      <c r="P12" s="44">
        <v>169937684</v>
      </c>
      <c r="Q12" s="44">
        <v>650000000</v>
      </c>
      <c r="R12" s="50"/>
      <c r="S12" s="42">
        <f>+O12+P12+Q12</f>
        <v>1469937684</v>
      </c>
      <c r="T12" s="30"/>
      <c r="U12" s="49">
        <f t="shared" ref="U12:U21" si="3">+R12+S12+T12</f>
        <v>1469937684</v>
      </c>
      <c r="V12" s="111">
        <f t="shared" si="0"/>
        <v>0</v>
      </c>
      <c r="W12" s="109" t="str">
        <f t="shared" ref="W12:W21" si="4">+B12</f>
        <v>#44</v>
      </c>
      <c r="X12" s="92"/>
    </row>
    <row r="13" spans="2:24">
      <c r="B13" s="47" t="s">
        <v>294</v>
      </c>
      <c r="C13" s="108" t="s">
        <v>285</v>
      </c>
      <c r="D13" s="47" t="s">
        <v>295</v>
      </c>
      <c r="E13" s="44" t="s">
        <v>296</v>
      </c>
      <c r="F13" s="48">
        <v>45478</v>
      </c>
      <c r="G13" s="49" t="s">
        <v>297</v>
      </c>
      <c r="H13" s="49"/>
      <c r="I13" s="49">
        <v>250000000</v>
      </c>
      <c r="J13" s="50">
        <v>0</v>
      </c>
      <c r="K13" s="42"/>
      <c r="L13" s="30">
        <v>250000000</v>
      </c>
      <c r="M13" s="44">
        <f t="shared" si="1"/>
        <v>250000000</v>
      </c>
      <c r="N13" s="103">
        <f t="shared" si="2"/>
        <v>0</v>
      </c>
      <c r="O13" s="44"/>
      <c r="P13" s="44">
        <v>250000000</v>
      </c>
      <c r="Q13" s="44"/>
      <c r="R13" s="50"/>
      <c r="S13" s="42"/>
      <c r="T13" s="30">
        <f>+P13</f>
        <v>250000000</v>
      </c>
      <c r="U13" s="49">
        <f t="shared" si="3"/>
        <v>250000000</v>
      </c>
      <c r="V13" s="49">
        <f t="shared" si="0"/>
        <v>0</v>
      </c>
      <c r="W13" s="109" t="str">
        <f t="shared" si="4"/>
        <v>#45</v>
      </c>
      <c r="X13" s="92"/>
    </row>
    <row r="14" spans="2:24">
      <c r="B14" s="47" t="s">
        <v>298</v>
      </c>
      <c r="C14" s="108" t="s">
        <v>285</v>
      </c>
      <c r="D14" s="47" t="s">
        <v>299</v>
      </c>
      <c r="E14" s="44" t="s">
        <v>300</v>
      </c>
      <c r="F14" s="48">
        <v>45533</v>
      </c>
      <c r="G14" s="49" t="s">
        <v>301</v>
      </c>
      <c r="H14" s="49"/>
      <c r="I14" s="49">
        <v>112435000</v>
      </c>
      <c r="J14" s="50"/>
      <c r="K14" s="42"/>
      <c r="L14" s="30">
        <v>112435000</v>
      </c>
      <c r="M14" s="44">
        <f t="shared" si="1"/>
        <v>112435000</v>
      </c>
      <c r="N14" s="103">
        <f t="shared" si="2"/>
        <v>119000</v>
      </c>
      <c r="O14" s="44"/>
      <c r="P14" s="44"/>
      <c r="Q14" s="44">
        <f>34787000+77529000</f>
        <v>112316000</v>
      </c>
      <c r="R14" s="50"/>
      <c r="S14" s="42"/>
      <c r="T14" s="30">
        <f>+Q14</f>
        <v>112316000</v>
      </c>
      <c r="U14" s="49">
        <f t="shared" si="3"/>
        <v>112316000</v>
      </c>
      <c r="V14" s="49">
        <f t="shared" si="0"/>
        <v>119000</v>
      </c>
      <c r="W14" s="109" t="str">
        <f t="shared" si="4"/>
        <v>#46</v>
      </c>
      <c r="X14" s="92"/>
    </row>
    <row r="15" spans="2:24">
      <c r="B15" s="47" t="s">
        <v>302</v>
      </c>
      <c r="C15" s="108" t="s">
        <v>285</v>
      </c>
      <c r="D15" s="47" t="s">
        <v>303</v>
      </c>
      <c r="E15" s="44" t="s">
        <v>304</v>
      </c>
      <c r="F15" s="48">
        <v>45575</v>
      </c>
      <c r="G15" s="49" t="s">
        <v>305</v>
      </c>
      <c r="H15" s="49"/>
      <c r="I15" s="49">
        <v>480135250</v>
      </c>
      <c r="J15" s="50">
        <v>480135250</v>
      </c>
      <c r="K15" s="42"/>
      <c r="L15" s="30"/>
      <c r="M15" s="44">
        <f t="shared" si="1"/>
        <v>480135250</v>
      </c>
      <c r="N15" s="103">
        <f t="shared" si="2"/>
        <v>0</v>
      </c>
      <c r="O15" s="44"/>
      <c r="P15" s="44">
        <v>1380351742</v>
      </c>
      <c r="Q15" s="44">
        <f>478055426.2+2079823.8</f>
        <v>480135250</v>
      </c>
      <c r="R15" s="50">
        <f>+Q15</f>
        <v>480135250</v>
      </c>
      <c r="S15" s="42"/>
      <c r="T15" s="30"/>
      <c r="U15" s="49">
        <f t="shared" si="3"/>
        <v>480135250</v>
      </c>
      <c r="V15" s="49">
        <f t="shared" si="0"/>
        <v>0</v>
      </c>
      <c r="W15" s="109" t="str">
        <f t="shared" si="4"/>
        <v>#47</v>
      </c>
      <c r="X15" s="92"/>
    </row>
    <row r="16" spans="2:24">
      <c r="B16" s="47" t="s">
        <v>306</v>
      </c>
      <c r="C16" s="108" t="s">
        <v>285</v>
      </c>
      <c r="D16" s="47" t="s">
        <v>307</v>
      </c>
      <c r="E16" s="44" t="s">
        <v>308</v>
      </c>
      <c r="F16" s="48">
        <v>45616</v>
      </c>
      <c r="G16" s="49" t="s">
        <v>309</v>
      </c>
      <c r="H16" s="49"/>
      <c r="I16" s="49">
        <v>1380351742</v>
      </c>
      <c r="J16" s="50"/>
      <c r="K16" s="42">
        <v>1380351742</v>
      </c>
      <c r="L16" s="30"/>
      <c r="M16" s="44">
        <f t="shared" si="1"/>
        <v>1380351742</v>
      </c>
      <c r="N16" s="103">
        <f t="shared" si="2"/>
        <v>0</v>
      </c>
      <c r="O16" s="44"/>
      <c r="P16" s="44"/>
      <c r="Q16" s="44">
        <v>1380351742</v>
      </c>
      <c r="R16" s="50"/>
      <c r="S16" s="42">
        <f>+M16</f>
        <v>1380351742</v>
      </c>
      <c r="T16" s="30">
        <f>+O16</f>
        <v>0</v>
      </c>
      <c r="U16" s="49">
        <f t="shared" si="3"/>
        <v>1380351742</v>
      </c>
      <c r="V16" s="49">
        <f t="shared" si="0"/>
        <v>0</v>
      </c>
      <c r="W16" s="109" t="str">
        <f t="shared" si="4"/>
        <v>#48</v>
      </c>
      <c r="X16" s="92"/>
    </row>
    <row r="17" spans="2:24">
      <c r="B17" s="47" t="s">
        <v>310</v>
      </c>
      <c r="C17" s="108" t="s">
        <v>285</v>
      </c>
      <c r="D17" s="47" t="s">
        <v>311</v>
      </c>
      <c r="E17" s="44" t="s">
        <v>312</v>
      </c>
      <c r="F17" s="48">
        <v>45629</v>
      </c>
      <c r="G17" s="49" t="s">
        <v>313</v>
      </c>
      <c r="H17" s="49"/>
      <c r="I17" s="49">
        <v>280000000</v>
      </c>
      <c r="J17" s="50"/>
      <c r="K17" s="42">
        <v>280000000</v>
      </c>
      <c r="L17" s="30"/>
      <c r="M17" s="44">
        <f t="shared" si="1"/>
        <v>280000000</v>
      </c>
      <c r="N17" s="103"/>
      <c r="O17" s="44"/>
      <c r="P17" s="44"/>
      <c r="Q17" s="44">
        <v>280000000</v>
      </c>
      <c r="R17" s="50"/>
      <c r="S17" s="42">
        <v>280000000</v>
      </c>
      <c r="T17" s="30"/>
      <c r="U17" s="49">
        <f t="shared" si="3"/>
        <v>280000000</v>
      </c>
      <c r="V17" s="49">
        <f t="shared" si="0"/>
        <v>0</v>
      </c>
      <c r="W17" s="109" t="str">
        <f t="shared" si="4"/>
        <v>#49</v>
      </c>
      <c r="X17" s="92"/>
    </row>
    <row r="18" spans="2:24">
      <c r="B18" s="47" t="s">
        <v>314</v>
      </c>
      <c r="C18" s="108" t="s">
        <v>315</v>
      </c>
      <c r="D18" s="47" t="s">
        <v>316</v>
      </c>
      <c r="E18" s="44" t="s">
        <v>317</v>
      </c>
      <c r="F18" s="48">
        <v>45649</v>
      </c>
      <c r="G18" s="49" t="s">
        <v>318</v>
      </c>
      <c r="H18" s="49">
        <v>100000000</v>
      </c>
      <c r="I18" s="49">
        <v>600000000</v>
      </c>
      <c r="J18" s="50"/>
      <c r="K18" s="42">
        <v>600000000</v>
      </c>
      <c r="L18" s="30"/>
      <c r="M18" s="44">
        <f t="shared" si="1"/>
        <v>600000000</v>
      </c>
      <c r="N18" s="103"/>
      <c r="O18" s="44"/>
      <c r="P18" s="44"/>
      <c r="Q18" s="44">
        <v>600000000</v>
      </c>
      <c r="R18" s="50"/>
      <c r="S18" s="42">
        <f>+Q18</f>
        <v>600000000</v>
      </c>
      <c r="T18" s="30"/>
      <c r="U18" s="49">
        <f t="shared" si="3"/>
        <v>600000000</v>
      </c>
      <c r="V18" s="49">
        <f t="shared" si="0"/>
        <v>0</v>
      </c>
      <c r="W18" s="109" t="str">
        <f t="shared" si="4"/>
        <v>#50</v>
      </c>
      <c r="X18" s="92"/>
    </row>
    <row r="19" spans="2:24">
      <c r="B19" s="47" t="s">
        <v>319</v>
      </c>
      <c r="C19" s="108" t="s">
        <v>320</v>
      </c>
      <c r="D19" s="47" t="s">
        <v>321</v>
      </c>
      <c r="E19" s="44" t="s">
        <v>317</v>
      </c>
      <c r="F19" s="48">
        <v>45649</v>
      </c>
      <c r="G19" s="49" t="s">
        <v>322</v>
      </c>
      <c r="H19" s="49">
        <v>98210295</v>
      </c>
      <c r="I19" s="49">
        <v>133781266</v>
      </c>
      <c r="J19" s="50">
        <v>133781266</v>
      </c>
      <c r="K19" s="42"/>
      <c r="L19" s="30"/>
      <c r="M19" s="44">
        <f t="shared" si="1"/>
        <v>133781266</v>
      </c>
      <c r="N19" s="103"/>
      <c r="O19" s="44"/>
      <c r="P19" s="44"/>
      <c r="Q19" s="44">
        <f>+J19</f>
        <v>133781266</v>
      </c>
      <c r="R19" s="50">
        <f>+Q19</f>
        <v>133781266</v>
      </c>
      <c r="S19" s="42"/>
      <c r="T19" s="30"/>
      <c r="U19" s="49">
        <f t="shared" si="3"/>
        <v>133781266</v>
      </c>
      <c r="V19" s="49">
        <f t="shared" si="0"/>
        <v>0</v>
      </c>
      <c r="W19" s="109" t="str">
        <f t="shared" si="4"/>
        <v>#51</v>
      </c>
      <c r="X19" s="92"/>
    </row>
    <row r="20" spans="2:24">
      <c r="B20" s="47"/>
      <c r="C20" s="47"/>
      <c r="D20" s="47"/>
      <c r="E20" s="44" t="s">
        <v>323</v>
      </c>
      <c r="F20" s="48">
        <v>45656</v>
      </c>
      <c r="G20" s="49" t="s">
        <v>324</v>
      </c>
      <c r="H20" s="49"/>
      <c r="I20" s="49"/>
      <c r="J20" s="50"/>
      <c r="K20" s="42"/>
      <c r="L20" s="30"/>
      <c r="M20" s="44">
        <f t="shared" si="1"/>
        <v>0</v>
      </c>
      <c r="N20" s="103"/>
      <c r="O20" s="44"/>
      <c r="P20" s="44"/>
      <c r="Q20" s="44"/>
      <c r="R20" s="50"/>
      <c r="S20" s="42"/>
      <c r="T20" s="30"/>
      <c r="U20" s="49">
        <f t="shared" si="3"/>
        <v>0</v>
      </c>
      <c r="V20" s="49">
        <f t="shared" si="0"/>
        <v>0</v>
      </c>
      <c r="W20" s="109">
        <f t="shared" si="4"/>
        <v>0</v>
      </c>
      <c r="X20" s="92"/>
    </row>
    <row r="21" spans="2:24">
      <c r="B21" s="47"/>
      <c r="C21" s="47"/>
      <c r="D21" s="47"/>
      <c r="E21" s="44" t="s">
        <v>325</v>
      </c>
      <c r="F21" s="48">
        <v>45656</v>
      </c>
      <c r="G21" s="49" t="s">
        <v>326</v>
      </c>
      <c r="H21" s="49"/>
      <c r="I21" s="49"/>
      <c r="J21" s="50"/>
      <c r="K21" s="42"/>
      <c r="L21" s="30"/>
      <c r="M21" s="44">
        <f t="shared" si="1"/>
        <v>0</v>
      </c>
      <c r="N21" s="103">
        <f t="shared" si="2"/>
        <v>0</v>
      </c>
      <c r="O21" s="44"/>
      <c r="P21" s="44"/>
      <c r="Q21" s="44"/>
      <c r="R21" s="50"/>
      <c r="S21" s="42"/>
      <c r="T21" s="30"/>
      <c r="U21" s="49">
        <f t="shared" si="3"/>
        <v>0</v>
      </c>
      <c r="V21" s="49">
        <f t="shared" si="0"/>
        <v>0</v>
      </c>
      <c r="W21" s="109">
        <f t="shared" si="4"/>
        <v>0</v>
      </c>
      <c r="X21" s="92"/>
    </row>
    <row r="22" spans="2:24">
      <c r="B22" s="44">
        <f>SUM(B11:B21)</f>
        <v>0</v>
      </c>
      <c r="C22" s="112"/>
      <c r="D22" s="112"/>
      <c r="E22" s="160" t="s">
        <v>12</v>
      </c>
      <c r="F22" s="161"/>
      <c r="G22" s="161"/>
      <c r="H22" s="91"/>
      <c r="I22" s="91"/>
      <c r="J22" s="50">
        <f>SUM(J11:J21)</f>
        <v>613916516</v>
      </c>
      <c r="K22" s="42">
        <f>SUM(K11:K21)</f>
        <v>3730289426</v>
      </c>
      <c r="L22" s="30">
        <f>SUM(L11:L21)</f>
        <v>460901540</v>
      </c>
      <c r="M22" s="44">
        <f>SUM(M11:M21)</f>
        <v>4805107482</v>
      </c>
      <c r="N22" s="103"/>
      <c r="O22" s="44">
        <f t="shared" ref="O22:V22" si="5">SUM(O11:O21)</f>
        <v>679912520</v>
      </c>
      <c r="P22" s="44">
        <f t="shared" si="5"/>
        <v>1862737438</v>
      </c>
      <c r="Q22" s="44">
        <f t="shared" si="5"/>
        <v>3636584258</v>
      </c>
      <c r="R22" s="44">
        <f t="shared" si="5"/>
        <v>613916516</v>
      </c>
      <c r="S22" s="44">
        <f t="shared" si="5"/>
        <v>3730289426</v>
      </c>
      <c r="T22" s="44">
        <f t="shared" si="5"/>
        <v>454676532</v>
      </c>
      <c r="U22" s="44">
        <f t="shared" si="5"/>
        <v>4798882474</v>
      </c>
      <c r="V22" s="44">
        <f t="shared" si="5"/>
        <v>6225008</v>
      </c>
      <c r="W22" s="113"/>
      <c r="X22" s="92"/>
    </row>
    <row r="23" spans="2:24">
      <c r="J23" s="114"/>
      <c r="K23" s="114"/>
      <c r="L23" s="114"/>
      <c r="M23" s="114"/>
      <c r="N23" s="103"/>
    </row>
    <row r="24" spans="2:24" ht="12.75">
      <c r="G24" s="115"/>
      <c r="H24" s="115"/>
      <c r="I24" s="115"/>
      <c r="J24" s="114"/>
      <c r="K24" s="114"/>
      <c r="L24" s="114"/>
      <c r="M24" s="114"/>
      <c r="N24" s="103"/>
    </row>
    <row r="25" spans="2:24">
      <c r="J25" s="114"/>
      <c r="K25" s="114"/>
      <c r="L25" s="114"/>
      <c r="M25" s="114"/>
      <c r="N25" s="103"/>
    </row>
    <row r="26" spans="2:24">
      <c r="J26" s="114"/>
      <c r="K26" s="114"/>
      <c r="L26" s="114"/>
      <c r="M26" s="114"/>
      <c r="N26" s="103"/>
    </row>
    <row r="27" spans="2:24">
      <c r="J27" s="114"/>
      <c r="K27" s="114"/>
      <c r="L27" s="114"/>
      <c r="M27" s="114"/>
      <c r="N27" s="103"/>
    </row>
    <row r="28" spans="2:24">
      <c r="J28" s="114"/>
      <c r="K28" s="114"/>
      <c r="L28" s="114"/>
      <c r="M28" s="114"/>
      <c r="N28" s="103"/>
    </row>
    <row r="29" spans="2:24">
      <c r="J29" s="114"/>
      <c r="K29" s="114"/>
      <c r="L29" s="114"/>
      <c r="M29" s="114"/>
      <c r="N29" s="103"/>
    </row>
    <row r="30" spans="2:24">
      <c r="B30" s="61"/>
      <c r="C30" s="61"/>
      <c r="D30" s="61"/>
      <c r="F30" s="61"/>
      <c r="J30" s="60"/>
      <c r="K30" s="114"/>
      <c r="L30" s="114"/>
      <c r="M30" s="114"/>
      <c r="N30" s="103"/>
    </row>
    <row r="31" spans="2:24">
      <c r="J31" s="114"/>
      <c r="K31" s="114"/>
      <c r="L31" s="114"/>
      <c r="M31" s="114"/>
      <c r="N31" s="60"/>
      <c r="R31" s="60"/>
      <c r="X31" s="92"/>
    </row>
    <row r="32" spans="2:24">
      <c r="M32" s="61"/>
      <c r="N32" s="61"/>
      <c r="R32" s="61"/>
      <c r="S32" s="61"/>
      <c r="T32" s="61"/>
      <c r="U32" s="61"/>
      <c r="V32" s="61"/>
    </row>
    <row r="33" spans="2:23"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3"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2:23" ht="24">
      <c r="B35" s="52"/>
      <c r="C35" s="52"/>
      <c r="D35" s="52"/>
      <c r="E35" s="52"/>
      <c r="H35" s="52"/>
      <c r="I35" s="46" t="s">
        <v>4</v>
      </c>
      <c r="J35" s="66" t="s">
        <v>1</v>
      </c>
      <c r="K35" s="65" t="s">
        <v>260</v>
      </c>
      <c r="L35" s="65" t="s">
        <v>261</v>
      </c>
      <c r="M35" s="65" t="s">
        <v>14</v>
      </c>
      <c r="N35" s="73"/>
      <c r="O35" s="52"/>
      <c r="P35" s="52"/>
      <c r="Q35" s="52"/>
      <c r="R35" s="82"/>
      <c r="S35" s="67"/>
      <c r="T35" s="66" t="s">
        <v>1</v>
      </c>
      <c r="U35" s="66" t="s">
        <v>262</v>
      </c>
      <c r="V35" s="65" t="s">
        <v>267</v>
      </c>
      <c r="W35" s="65" t="s">
        <v>10</v>
      </c>
    </row>
    <row r="36" spans="2:23">
      <c r="B36" s="71"/>
      <c r="C36" s="71"/>
      <c r="D36" s="71"/>
      <c r="E36" s="71"/>
      <c r="H36" s="72"/>
      <c r="I36" s="116" t="s">
        <v>260</v>
      </c>
      <c r="J36" s="83"/>
      <c r="K36" s="74">
        <v>4822769681.8299999</v>
      </c>
      <c r="L36" s="74"/>
      <c r="M36" s="74">
        <f>+K36</f>
        <v>4822769681.8299999</v>
      </c>
      <c r="N36" s="69"/>
      <c r="O36" s="70"/>
      <c r="P36" s="70"/>
      <c r="Q36" s="70"/>
      <c r="R36" s="68"/>
      <c r="S36" s="83"/>
      <c r="T36" s="83" t="s">
        <v>260</v>
      </c>
      <c r="U36" s="74"/>
      <c r="V36" s="74">
        <f>+U36</f>
        <v>0</v>
      </c>
      <c r="W36" s="74"/>
    </row>
    <row r="37" spans="2:23">
      <c r="B37" s="71"/>
      <c r="C37" s="71"/>
      <c r="D37" s="71"/>
      <c r="E37" s="71"/>
      <c r="H37" s="72"/>
      <c r="I37" s="117" t="s">
        <v>13</v>
      </c>
      <c r="J37" s="118" t="s">
        <v>327</v>
      </c>
      <c r="K37" s="74"/>
      <c r="L37" s="74"/>
      <c r="M37" s="74">
        <f>+M36+K37+L37</f>
        <v>4822769681.8299999</v>
      </c>
      <c r="N37" s="69"/>
      <c r="O37" s="70"/>
      <c r="P37" s="70"/>
      <c r="Q37" s="70"/>
      <c r="R37" s="68"/>
      <c r="S37" s="84"/>
      <c r="T37" s="84" t="s">
        <v>263</v>
      </c>
      <c r="U37" s="74"/>
      <c r="V37" s="74">
        <f>+V36+U37</f>
        <v>0</v>
      </c>
      <c r="W37" s="74"/>
    </row>
    <row r="38" spans="2:23">
      <c r="B38" s="71"/>
      <c r="C38" s="71"/>
      <c r="D38" s="71"/>
      <c r="E38" s="71"/>
      <c r="H38" s="72"/>
      <c r="I38" s="117" t="s">
        <v>13</v>
      </c>
      <c r="J38" s="118" t="s">
        <v>328</v>
      </c>
      <c r="K38" s="74"/>
      <c r="L38" s="119">
        <f>+M12+M11</f>
        <v>1568404224</v>
      </c>
      <c r="M38" s="74">
        <f t="shared" ref="M38:M40" si="6">+M37+K38+L38</f>
        <v>6391173905.8299999</v>
      </c>
      <c r="N38" s="69"/>
      <c r="O38" s="70"/>
      <c r="P38" s="70"/>
      <c r="Q38" s="70"/>
      <c r="R38" s="68"/>
      <c r="S38" s="84"/>
      <c r="T38" s="84" t="s">
        <v>264</v>
      </c>
      <c r="U38" s="74">
        <f>+O11+O12</f>
        <v>679912520</v>
      </c>
      <c r="V38" s="74">
        <f t="shared" ref="V38:V40" si="7">+V37+U38</f>
        <v>679912520</v>
      </c>
      <c r="W38" s="74"/>
    </row>
    <row r="39" spans="2:23">
      <c r="B39" s="71"/>
      <c r="C39" s="71"/>
      <c r="D39" s="71"/>
      <c r="E39" s="71"/>
      <c r="H39" s="72"/>
      <c r="I39" s="117" t="s">
        <v>13</v>
      </c>
      <c r="J39" s="118" t="s">
        <v>329</v>
      </c>
      <c r="K39" s="74"/>
      <c r="L39" s="119">
        <f>+M13+M14</f>
        <v>362435000</v>
      </c>
      <c r="M39" s="74">
        <f t="shared" si="6"/>
        <v>6753608905.8299999</v>
      </c>
      <c r="N39" s="69"/>
      <c r="O39" s="70"/>
      <c r="P39" s="70"/>
      <c r="Q39" s="70"/>
      <c r="R39" s="68"/>
      <c r="S39" s="84"/>
      <c r="T39" s="84" t="s">
        <v>265</v>
      </c>
      <c r="U39" s="74">
        <f>+P11+P12+P13</f>
        <v>482385696</v>
      </c>
      <c r="V39" s="74">
        <f t="shared" si="7"/>
        <v>1162298216</v>
      </c>
      <c r="W39" s="74"/>
    </row>
    <row r="40" spans="2:23">
      <c r="B40" s="71"/>
      <c r="C40" s="71"/>
      <c r="D40" s="71"/>
      <c r="E40" s="71"/>
      <c r="H40" s="72"/>
      <c r="I40" s="117" t="s">
        <v>13</v>
      </c>
      <c r="J40" s="118" t="s">
        <v>330</v>
      </c>
      <c r="K40" s="74"/>
      <c r="L40" s="74">
        <f>+J15+K16+K17+K18+J19</f>
        <v>2874268258</v>
      </c>
      <c r="M40" s="74">
        <f t="shared" si="6"/>
        <v>9627877163.8299999</v>
      </c>
      <c r="N40" s="69"/>
      <c r="O40" s="70"/>
      <c r="P40" s="70"/>
      <c r="Q40" s="70"/>
      <c r="R40" s="68"/>
      <c r="S40" s="84"/>
      <c r="T40" s="84" t="s">
        <v>266</v>
      </c>
      <c r="U40" s="74"/>
      <c r="V40" s="74">
        <f t="shared" si="7"/>
        <v>1162298216</v>
      </c>
      <c r="W40" s="74"/>
    </row>
    <row r="41" spans="2:23">
      <c r="B41" s="71"/>
      <c r="C41" s="71"/>
      <c r="D41" s="71"/>
      <c r="E41" s="71"/>
      <c r="H41" s="72"/>
      <c r="I41" s="67"/>
      <c r="J41" s="66" t="s">
        <v>0</v>
      </c>
      <c r="K41" s="9">
        <f>SUM(K36:K40)</f>
        <v>4822769681.8299999</v>
      </c>
      <c r="L41" s="9">
        <f>SUM(L36:L40)</f>
        <v>4805107482</v>
      </c>
      <c r="M41" s="9">
        <f>+K41+L41</f>
        <v>9627877163.8299999</v>
      </c>
      <c r="N41" s="69"/>
      <c r="O41" s="70"/>
      <c r="P41" s="70"/>
      <c r="Q41" s="70"/>
      <c r="R41" s="68"/>
      <c r="S41" s="67"/>
      <c r="T41" s="66" t="s">
        <v>0</v>
      </c>
      <c r="U41" s="9">
        <f>SUM(U36:U40)</f>
        <v>1162298216</v>
      </c>
      <c r="V41" s="9">
        <f>+U41</f>
        <v>1162298216</v>
      </c>
      <c r="W41" s="9">
        <f>+L41-V41</f>
        <v>3642809266</v>
      </c>
    </row>
    <row r="42" spans="2:23">
      <c r="B42" s="71"/>
      <c r="C42" s="71"/>
      <c r="D42" s="71"/>
      <c r="E42" s="71"/>
      <c r="H42" s="72"/>
      <c r="I42" s="85"/>
      <c r="J42" s="68"/>
      <c r="K42" s="68"/>
      <c r="L42" s="68">
        <f>+L41-M22</f>
        <v>0</v>
      </c>
      <c r="M42" s="68">
        <f>+M41-M40</f>
        <v>0</v>
      </c>
      <c r="N42" s="69"/>
      <c r="O42" s="85"/>
      <c r="P42" s="68"/>
      <c r="Q42" s="68"/>
      <c r="R42" s="68"/>
      <c r="S42" s="68"/>
      <c r="T42" s="68"/>
      <c r="U42" s="68"/>
      <c r="V42" s="68">
        <f>+V41-U22</f>
        <v>-3636584258</v>
      </c>
      <c r="W42" s="120">
        <f>+W41-V22</f>
        <v>3636584258</v>
      </c>
    </row>
    <row r="43" spans="2:23">
      <c r="B43" s="71"/>
      <c r="C43" s="71"/>
      <c r="D43" s="71"/>
      <c r="E43" s="71"/>
      <c r="H43" s="72"/>
      <c r="I43" s="56"/>
      <c r="J43" s="68"/>
      <c r="K43" s="68"/>
      <c r="L43" s="68"/>
      <c r="M43" s="68"/>
      <c r="N43" s="69"/>
      <c r="O43" s="70"/>
      <c r="P43" s="70"/>
      <c r="Q43" s="70"/>
      <c r="R43" s="70"/>
      <c r="S43" s="70"/>
      <c r="T43" s="70"/>
      <c r="U43" s="70"/>
      <c r="V43" s="71"/>
      <c r="W43" s="71"/>
    </row>
    <row r="44" spans="2:23" ht="36">
      <c r="B44" s="71"/>
      <c r="C44" s="71"/>
      <c r="D44" s="71"/>
      <c r="E44" s="71"/>
      <c r="H44" s="72"/>
      <c r="I44" s="65" t="s">
        <v>39</v>
      </c>
      <c r="J44" s="65" t="s">
        <v>41</v>
      </c>
      <c r="K44" s="65" t="s">
        <v>268</v>
      </c>
      <c r="L44" s="65" t="s">
        <v>269</v>
      </c>
      <c r="M44" s="65" t="s">
        <v>270</v>
      </c>
      <c r="N44" s="69"/>
      <c r="O44" s="70"/>
      <c r="P44" s="70"/>
      <c r="Q44" s="70"/>
      <c r="R44" s="70"/>
      <c r="S44" s="70"/>
      <c r="T44" s="70"/>
      <c r="U44" s="70"/>
      <c r="V44" s="71"/>
      <c r="W44" s="71"/>
    </row>
    <row r="45" spans="2:23">
      <c r="B45" s="71"/>
      <c r="C45" s="71"/>
      <c r="D45" s="71"/>
      <c r="E45" s="71"/>
      <c r="H45" s="69">
        <f>+J45-K45</f>
        <v>0</v>
      </c>
      <c r="I45" s="50" t="s">
        <v>15</v>
      </c>
      <c r="J45" s="74">
        <f>+J22</f>
        <v>613916516</v>
      </c>
      <c r="K45" s="74">
        <v>613916516</v>
      </c>
      <c r="L45" s="74">
        <v>0</v>
      </c>
      <c r="M45" s="74">
        <f>+K45-L45</f>
        <v>613916516</v>
      </c>
      <c r="N45" s="68"/>
      <c r="O45" s="70"/>
      <c r="P45" s="70"/>
      <c r="Q45" s="70"/>
      <c r="R45" s="70"/>
      <c r="S45" s="70"/>
      <c r="T45" s="70"/>
      <c r="U45" s="70"/>
      <c r="V45" s="71"/>
      <c r="W45" s="71"/>
    </row>
    <row r="46" spans="2:23">
      <c r="B46" s="71"/>
      <c r="C46" s="71"/>
      <c r="D46" s="71"/>
      <c r="E46" s="71"/>
      <c r="H46" s="69">
        <f>+J46-K46</f>
        <v>0</v>
      </c>
      <c r="I46" s="42" t="s">
        <v>25</v>
      </c>
      <c r="J46" s="74">
        <f>+K22</f>
        <v>3730289426</v>
      </c>
      <c r="K46" s="74">
        <v>3730289426</v>
      </c>
      <c r="L46" s="74">
        <v>819937684</v>
      </c>
      <c r="M46" s="74">
        <f t="shared" ref="M46:M47" si="8">+K46-L46</f>
        <v>2910351742</v>
      </c>
      <c r="N46" s="68"/>
      <c r="O46" s="70"/>
      <c r="P46" s="70"/>
      <c r="Q46" s="70"/>
      <c r="R46" s="70"/>
      <c r="S46" s="70"/>
      <c r="T46" s="70"/>
      <c r="U46" s="70"/>
      <c r="V46" s="71"/>
      <c r="W46" s="71"/>
    </row>
    <row r="47" spans="2:23">
      <c r="B47" s="71"/>
      <c r="C47" s="71"/>
      <c r="D47" s="71"/>
      <c r="E47" s="71"/>
      <c r="H47" s="69">
        <f>+J47-K47</f>
        <v>0</v>
      </c>
      <c r="I47" s="30" t="s">
        <v>26</v>
      </c>
      <c r="J47" s="74">
        <f>+L22</f>
        <v>460901540</v>
      </c>
      <c r="K47" s="74">
        <v>460901540</v>
      </c>
      <c r="L47" s="74">
        <v>342360532</v>
      </c>
      <c r="M47" s="74">
        <f t="shared" si="8"/>
        <v>118541008</v>
      </c>
      <c r="N47" s="68"/>
      <c r="O47" s="70"/>
      <c r="P47" s="70"/>
      <c r="Q47" s="70"/>
      <c r="R47" s="70"/>
      <c r="S47" s="70"/>
      <c r="T47" s="70"/>
      <c r="U47" s="70"/>
      <c r="V47" s="71"/>
      <c r="W47" s="71"/>
    </row>
    <row r="48" spans="2:23">
      <c r="B48" s="71"/>
      <c r="C48" s="71"/>
      <c r="D48" s="71"/>
      <c r="E48" s="71"/>
      <c r="H48" s="69">
        <f>+J48-K48</f>
        <v>0</v>
      </c>
      <c r="I48" s="76" t="s">
        <v>0</v>
      </c>
      <c r="J48" s="9">
        <f>SUM(J45:J47)</f>
        <v>4805107482</v>
      </c>
      <c r="K48" s="9">
        <v>4805107482</v>
      </c>
      <c r="L48" s="9">
        <v>1162298216</v>
      </c>
      <c r="M48" s="9">
        <f>SUM(M45:M47)</f>
        <v>3642809266</v>
      </c>
      <c r="N48" s="69"/>
      <c r="O48" s="70"/>
      <c r="P48" s="70"/>
      <c r="Q48" s="70"/>
      <c r="R48" s="70"/>
      <c r="S48" s="70"/>
      <c r="T48" s="70"/>
      <c r="U48" s="70"/>
      <c r="V48" s="71"/>
      <c r="W48" s="71"/>
    </row>
    <row r="49" spans="2:23">
      <c r="B49" s="71"/>
      <c r="C49" s="71"/>
      <c r="D49" s="71"/>
      <c r="E49" s="71"/>
      <c r="H49" s="72"/>
      <c r="I49" s="56"/>
      <c r="J49" s="75">
        <f>+J48-L41</f>
        <v>0</v>
      </c>
      <c r="K49" s="68"/>
      <c r="L49" s="68"/>
      <c r="M49" s="68"/>
      <c r="N49" s="69"/>
      <c r="O49" s="70"/>
      <c r="P49" s="70"/>
      <c r="Q49" s="70"/>
      <c r="R49" s="70"/>
      <c r="S49" s="70"/>
      <c r="T49" s="70"/>
      <c r="U49" s="70"/>
      <c r="V49" s="71"/>
      <c r="W49" s="71"/>
    </row>
    <row r="50" spans="2:23">
      <c r="B50" s="71"/>
      <c r="C50" s="71"/>
      <c r="D50" s="71"/>
      <c r="E50" s="71"/>
      <c r="F50" s="72"/>
      <c r="G50" s="56"/>
      <c r="H50" s="56"/>
      <c r="I50" s="56"/>
      <c r="J50" s="75"/>
      <c r="K50" s="68"/>
      <c r="L50" s="68"/>
      <c r="M50" s="68"/>
      <c r="N50" s="69"/>
      <c r="O50" s="70"/>
      <c r="P50" s="70"/>
      <c r="Q50" s="70"/>
      <c r="R50" s="70"/>
      <c r="S50" s="70"/>
      <c r="T50" s="70"/>
      <c r="U50" s="70"/>
      <c r="V50" s="71"/>
      <c r="W50" s="71"/>
    </row>
    <row r="51" spans="2:23">
      <c r="B51" s="71"/>
      <c r="C51" s="71"/>
      <c r="D51" s="71"/>
      <c r="E51" s="71"/>
      <c r="F51" s="72"/>
      <c r="G51" s="56"/>
      <c r="H51" s="56"/>
      <c r="I51" s="56"/>
      <c r="J51" s="68"/>
      <c r="K51" s="68"/>
      <c r="L51" s="68"/>
      <c r="M51" s="68"/>
      <c r="N51" s="69"/>
      <c r="O51" s="70"/>
      <c r="P51" s="70"/>
      <c r="Q51" s="70"/>
      <c r="R51" s="70"/>
      <c r="S51" s="70"/>
      <c r="T51" s="70"/>
      <c r="U51" s="70"/>
      <c r="V51" s="71"/>
      <c r="W51" s="71"/>
    </row>
    <row r="52" spans="2:23" ht="24">
      <c r="B52" s="71"/>
      <c r="C52" s="71"/>
      <c r="D52" s="71"/>
      <c r="H52" s="86" t="s">
        <v>39</v>
      </c>
      <c r="I52" s="86" t="s">
        <v>8</v>
      </c>
      <c r="J52" s="86" t="s">
        <v>48</v>
      </c>
      <c r="K52" s="86">
        <v>0</v>
      </c>
      <c r="L52" s="86">
        <v>0</v>
      </c>
      <c r="M52" s="86" t="s">
        <v>14</v>
      </c>
      <c r="N52" s="69"/>
      <c r="O52" s="70"/>
      <c r="P52" s="70"/>
      <c r="Q52" s="70"/>
      <c r="R52" s="70"/>
      <c r="S52" s="70"/>
      <c r="T52" s="70"/>
      <c r="U52" s="70"/>
      <c r="V52" s="71"/>
      <c r="W52" s="71"/>
    </row>
    <row r="53" spans="2:23">
      <c r="B53" s="71"/>
      <c r="C53" s="71"/>
      <c r="D53" s="71"/>
      <c r="H53" s="121" t="s">
        <v>258</v>
      </c>
      <c r="I53" s="121"/>
      <c r="J53" s="121"/>
      <c r="K53" s="121"/>
      <c r="L53" s="60"/>
      <c r="M53" s="60"/>
      <c r="N53" s="69"/>
      <c r="O53" s="70"/>
      <c r="P53" s="70"/>
      <c r="Q53" s="70"/>
      <c r="R53" s="70"/>
      <c r="S53" s="70"/>
      <c r="T53" s="70"/>
      <c r="U53" s="70"/>
      <c r="V53" s="71"/>
      <c r="W53" s="71"/>
    </row>
    <row r="54" spans="2:23">
      <c r="B54" s="71"/>
      <c r="C54" s="71"/>
      <c r="D54" s="71"/>
      <c r="H54" s="10" t="s">
        <v>15</v>
      </c>
      <c r="I54" s="10">
        <v>1630277374.7600002</v>
      </c>
      <c r="J54" s="10">
        <v>613916516</v>
      </c>
      <c r="K54" s="10"/>
      <c r="L54" s="10"/>
      <c r="M54" s="10">
        <v>2244193890.7600002</v>
      </c>
      <c r="N54" s="69">
        <f>+I54+J54-M54</f>
        <v>0</v>
      </c>
      <c r="O54" s="70"/>
      <c r="P54" s="70"/>
      <c r="Q54" s="70"/>
      <c r="R54" s="70"/>
      <c r="S54" s="70"/>
      <c r="T54" s="70"/>
      <c r="U54" s="70"/>
      <c r="V54" s="71"/>
      <c r="W54" s="71"/>
    </row>
    <row r="55" spans="2:23">
      <c r="B55" s="71"/>
      <c r="C55" s="71"/>
      <c r="D55" s="71"/>
      <c r="H55" s="11" t="s">
        <v>25</v>
      </c>
      <c r="I55" s="11">
        <v>915364153.65999997</v>
      </c>
      <c r="J55" s="11">
        <v>3730289426</v>
      </c>
      <c r="K55" s="11"/>
      <c r="L55" s="11"/>
      <c r="M55" s="11">
        <v>4645653579.6599998</v>
      </c>
      <c r="N55" s="69">
        <f>+I55+J55-M55</f>
        <v>0</v>
      </c>
      <c r="O55" s="70"/>
      <c r="P55" s="70"/>
      <c r="Q55" s="70"/>
      <c r="R55" s="70"/>
      <c r="S55" s="70"/>
      <c r="T55" s="70"/>
      <c r="U55" s="70"/>
      <c r="V55" s="71"/>
      <c r="W55" s="71"/>
    </row>
    <row r="56" spans="2:23">
      <c r="B56" s="71"/>
      <c r="C56" s="71"/>
      <c r="D56" s="71"/>
      <c r="H56" s="12" t="s">
        <v>26</v>
      </c>
      <c r="I56" s="12">
        <v>2277128153.4100003</v>
      </c>
      <c r="J56" s="12">
        <v>460901540</v>
      </c>
      <c r="K56" s="12"/>
      <c r="L56" s="12"/>
      <c r="M56" s="12">
        <v>2738029693.4100003</v>
      </c>
      <c r="N56" s="69">
        <f>+I56+J56-M56</f>
        <v>0</v>
      </c>
      <c r="O56" s="70"/>
      <c r="P56" s="70"/>
      <c r="Q56" s="70"/>
      <c r="R56" s="70"/>
      <c r="S56" s="70"/>
      <c r="T56" s="70"/>
      <c r="U56" s="70"/>
      <c r="V56" s="71"/>
      <c r="W56" s="71"/>
    </row>
    <row r="57" spans="2:23">
      <c r="B57" s="71"/>
      <c r="C57" s="71"/>
      <c r="D57" s="71"/>
      <c r="H57" s="25" t="s">
        <v>0</v>
      </c>
      <c r="I57" s="25">
        <v>4822769681.8299999</v>
      </c>
      <c r="J57" s="25">
        <v>4805107482</v>
      </c>
      <c r="K57" s="25">
        <v>0</v>
      </c>
      <c r="L57" s="25">
        <v>0</v>
      </c>
      <c r="M57" s="25">
        <v>9627877163.8299999</v>
      </c>
      <c r="N57" s="69">
        <f>+I57+J57-M57</f>
        <v>0</v>
      </c>
      <c r="O57" s="70"/>
      <c r="P57" s="70"/>
      <c r="Q57" s="70"/>
      <c r="R57" s="70"/>
      <c r="S57" s="70"/>
      <c r="T57" s="70"/>
      <c r="U57" s="70"/>
      <c r="V57" s="71"/>
      <c r="W57" s="71"/>
    </row>
    <row r="58" spans="2:23">
      <c r="B58" s="71"/>
      <c r="C58" s="71"/>
      <c r="D58" s="71"/>
      <c r="H58" s="61"/>
      <c r="I58" s="60"/>
      <c r="J58" s="60"/>
      <c r="K58" s="60"/>
      <c r="L58" s="60"/>
      <c r="M58" s="60">
        <f>+M57-M41</f>
        <v>0</v>
      </c>
      <c r="N58" s="69"/>
      <c r="O58" s="70"/>
      <c r="P58" s="70"/>
      <c r="Q58" s="70"/>
      <c r="R58" s="70"/>
      <c r="S58" s="70"/>
      <c r="T58" s="70"/>
      <c r="U58" s="70"/>
      <c r="V58" s="71"/>
      <c r="W58" s="71"/>
    </row>
    <row r="59" spans="2:23">
      <c r="B59" s="71"/>
      <c r="C59" s="71"/>
      <c r="D59" s="71"/>
      <c r="H59" s="61"/>
      <c r="I59" s="60"/>
      <c r="J59" s="60"/>
      <c r="K59" s="60"/>
      <c r="L59" s="60"/>
      <c r="M59" s="60"/>
      <c r="N59" s="69"/>
      <c r="O59" s="70"/>
      <c r="P59" s="70"/>
      <c r="Q59" s="70"/>
      <c r="R59" s="70"/>
      <c r="S59" s="70"/>
      <c r="T59" s="70"/>
      <c r="U59" s="70"/>
      <c r="V59" s="71"/>
      <c r="W59" s="71"/>
    </row>
    <row r="60" spans="2:23" ht="24">
      <c r="B60" s="71"/>
      <c r="C60" s="71"/>
      <c r="D60" s="71"/>
      <c r="H60" s="86" t="s">
        <v>39</v>
      </c>
      <c r="I60" s="86" t="s">
        <v>8</v>
      </c>
      <c r="J60" s="86" t="s">
        <v>42</v>
      </c>
      <c r="K60" s="86" t="s">
        <v>118</v>
      </c>
      <c r="L60" s="86" t="s">
        <v>119</v>
      </c>
      <c r="M60" s="86" t="s">
        <v>43</v>
      </c>
      <c r="N60" s="69"/>
      <c r="O60" s="70"/>
      <c r="P60" s="70"/>
      <c r="Q60" s="70"/>
      <c r="R60" s="70"/>
      <c r="S60" s="70"/>
      <c r="T60" s="70"/>
      <c r="U60" s="70"/>
      <c r="V60" s="71"/>
      <c r="W60" s="71"/>
    </row>
    <row r="61" spans="2:23">
      <c r="B61" s="71"/>
      <c r="C61" s="71"/>
      <c r="D61" s="71"/>
      <c r="H61" s="121" t="s">
        <v>259</v>
      </c>
      <c r="I61" s="121"/>
      <c r="J61" s="121"/>
      <c r="K61" s="121"/>
      <c r="L61" s="60"/>
      <c r="M61" s="60"/>
      <c r="N61" s="69"/>
      <c r="O61" s="70"/>
      <c r="P61" s="70"/>
      <c r="Q61" s="70"/>
      <c r="R61" s="70"/>
      <c r="S61" s="70"/>
      <c r="T61" s="70"/>
      <c r="U61" s="70"/>
      <c r="V61" s="71"/>
      <c r="W61" s="71"/>
    </row>
    <row r="62" spans="2:23">
      <c r="B62" s="71"/>
      <c r="C62" s="71"/>
      <c r="D62" s="71"/>
      <c r="H62" s="10" t="s">
        <v>15</v>
      </c>
      <c r="I62" s="10">
        <v>1630277374.7499998</v>
      </c>
      <c r="J62" s="10">
        <f>+J54</f>
        <v>613916516</v>
      </c>
      <c r="K62" s="10">
        <v>298921122</v>
      </c>
      <c r="L62" s="10">
        <v>298921122</v>
      </c>
      <c r="M62" s="10">
        <f>+I62+J62</f>
        <v>2244193890.75</v>
      </c>
      <c r="N62" s="69"/>
      <c r="O62" s="70"/>
      <c r="P62" s="70"/>
      <c r="Q62" s="70"/>
      <c r="R62" s="70"/>
      <c r="S62" s="70"/>
      <c r="T62" s="70"/>
      <c r="U62" s="70"/>
      <c r="V62" s="71"/>
      <c r="W62" s="71"/>
    </row>
    <row r="63" spans="2:23">
      <c r="B63" s="71"/>
      <c r="C63" s="71"/>
      <c r="D63" s="71"/>
      <c r="H63" s="11" t="s">
        <v>25</v>
      </c>
      <c r="I63" s="11">
        <v>915364153.6400001</v>
      </c>
      <c r="J63" s="11">
        <f>+J55</f>
        <v>3730289426</v>
      </c>
      <c r="K63" s="11">
        <v>182772562</v>
      </c>
      <c r="L63" s="11">
        <v>182885672</v>
      </c>
      <c r="M63" s="11">
        <f t="shared" ref="M63:M65" si="9">+I63+J63</f>
        <v>4645653579.6400003</v>
      </c>
      <c r="N63" s="69"/>
      <c r="O63" s="70"/>
      <c r="P63" s="70"/>
      <c r="Q63" s="70"/>
      <c r="R63" s="70"/>
      <c r="S63" s="70"/>
      <c r="T63" s="70"/>
      <c r="U63" s="70"/>
      <c r="V63" s="71"/>
      <c r="W63" s="71"/>
    </row>
    <row r="64" spans="2:23">
      <c r="B64" s="71"/>
      <c r="C64" s="71"/>
      <c r="D64" s="71"/>
      <c r="H64" s="12" t="s">
        <v>26</v>
      </c>
      <c r="I64" s="12">
        <v>2277128153.3899994</v>
      </c>
      <c r="J64" s="12">
        <f>+J56</f>
        <v>460901540</v>
      </c>
      <c r="K64" s="12">
        <v>206917518.40000001</v>
      </c>
      <c r="L64" s="12">
        <v>206804408.40000001</v>
      </c>
      <c r="M64" s="12">
        <f t="shared" si="9"/>
        <v>2738029693.3899994</v>
      </c>
      <c r="N64" s="69"/>
      <c r="O64" s="70"/>
      <c r="P64" s="70"/>
      <c r="Q64" s="70"/>
      <c r="R64" s="70"/>
      <c r="S64" s="70"/>
      <c r="T64" s="70"/>
      <c r="U64" s="70"/>
      <c r="V64" s="71"/>
      <c r="W64" s="71"/>
    </row>
    <row r="65" spans="2:23">
      <c r="B65" s="71"/>
      <c r="C65" s="71"/>
      <c r="D65" s="71"/>
      <c r="H65" s="25" t="s">
        <v>0</v>
      </c>
      <c r="I65" s="9">
        <v>4822769681.7799988</v>
      </c>
      <c r="J65" s="9">
        <f>+J62+J63+J64</f>
        <v>4805107482</v>
      </c>
      <c r="K65" s="9">
        <f t="shared" ref="K65:L65" si="10">+K62+K63+K64</f>
        <v>688611202.39999998</v>
      </c>
      <c r="L65" s="9">
        <f t="shared" si="10"/>
        <v>688611202.39999998</v>
      </c>
      <c r="M65" s="25">
        <f t="shared" si="9"/>
        <v>9627877163.7799988</v>
      </c>
      <c r="N65" s="69"/>
      <c r="O65" s="70"/>
      <c r="P65" s="70"/>
      <c r="Q65" s="70"/>
      <c r="R65" s="70"/>
      <c r="S65" s="70"/>
      <c r="T65" s="70"/>
      <c r="U65" s="70"/>
      <c r="V65" s="71"/>
      <c r="W65" s="71"/>
    </row>
    <row r="66" spans="2:23">
      <c r="B66" s="71"/>
      <c r="C66" s="71"/>
      <c r="D66" s="71"/>
      <c r="H66" s="61"/>
      <c r="I66" s="60"/>
      <c r="J66" s="60"/>
      <c r="K66" s="60"/>
      <c r="L66" s="60"/>
      <c r="M66" s="60"/>
      <c r="N66" s="69"/>
      <c r="O66" s="70"/>
      <c r="P66" s="70"/>
      <c r="Q66" s="70"/>
      <c r="R66" s="70"/>
      <c r="S66" s="70"/>
      <c r="T66" s="70"/>
      <c r="U66" s="70"/>
      <c r="V66" s="71"/>
      <c r="W66" s="71"/>
    </row>
    <row r="67" spans="2:23">
      <c r="B67" s="71"/>
      <c r="C67" s="71"/>
      <c r="D67" s="71"/>
      <c r="H67" s="61"/>
      <c r="I67" s="60"/>
      <c r="J67" s="60">
        <f>+J54-J62</f>
        <v>0</v>
      </c>
      <c r="K67" s="60"/>
      <c r="L67" s="60"/>
      <c r="M67" s="60">
        <f>+M54-M62</f>
        <v>1.0000228881835938E-2</v>
      </c>
      <c r="N67" s="69"/>
      <c r="O67" s="70"/>
      <c r="P67" s="70"/>
      <c r="Q67" s="70"/>
      <c r="R67" s="70"/>
      <c r="S67" s="70"/>
      <c r="T67" s="70"/>
      <c r="U67" s="70"/>
      <c r="V67" s="71"/>
      <c r="W67" s="71"/>
    </row>
    <row r="68" spans="2:23">
      <c r="B68" s="71"/>
      <c r="C68" s="71"/>
      <c r="D68" s="71"/>
      <c r="H68" s="10" t="s">
        <v>15</v>
      </c>
      <c r="I68" s="60"/>
      <c r="J68" s="60">
        <f t="shared" ref="J68:J71" si="11">+J55-J63</f>
        <v>0</v>
      </c>
      <c r="K68" s="60"/>
      <c r="L68" s="60"/>
      <c r="M68" s="60">
        <f t="shared" ref="M68:M71" si="12">+M55-M63</f>
        <v>1.9999504089355469E-2</v>
      </c>
      <c r="N68" s="69"/>
      <c r="O68" s="70"/>
      <c r="P68" s="70"/>
      <c r="Q68" s="70"/>
      <c r="R68" s="70"/>
      <c r="S68" s="70"/>
      <c r="T68" s="70"/>
      <c r="U68" s="70"/>
      <c r="V68" s="71"/>
      <c r="W68" s="71"/>
    </row>
    <row r="69" spans="2:23">
      <c r="B69" s="71"/>
      <c r="C69" s="71"/>
      <c r="D69" s="71"/>
      <c r="H69" s="11" t="s">
        <v>25</v>
      </c>
      <c r="I69" s="60"/>
      <c r="J69" s="60">
        <f t="shared" si="11"/>
        <v>0</v>
      </c>
      <c r="K69" s="60"/>
      <c r="L69" s="60"/>
      <c r="M69" s="60">
        <f t="shared" si="12"/>
        <v>2.0000934600830078E-2</v>
      </c>
      <c r="N69" s="69"/>
      <c r="O69" s="70"/>
      <c r="P69" s="70"/>
      <c r="Q69" s="70"/>
      <c r="R69" s="70"/>
      <c r="S69" s="70"/>
      <c r="T69" s="70"/>
      <c r="U69" s="70"/>
      <c r="V69" s="71"/>
      <c r="W69" s="71"/>
    </row>
    <row r="70" spans="2:23">
      <c r="B70" s="71"/>
      <c r="C70" s="71"/>
      <c r="D70" s="71"/>
      <c r="H70" s="12" t="s">
        <v>26</v>
      </c>
      <c r="I70" s="60"/>
      <c r="J70" s="60">
        <f t="shared" si="11"/>
        <v>0</v>
      </c>
      <c r="K70" s="60"/>
      <c r="L70" s="60"/>
      <c r="M70" s="60">
        <f t="shared" si="12"/>
        <v>5.0001144409179688E-2</v>
      </c>
      <c r="N70" s="69"/>
      <c r="O70" s="70"/>
      <c r="P70" s="70"/>
      <c r="Q70" s="70"/>
      <c r="R70" s="70"/>
      <c r="S70" s="70"/>
      <c r="T70" s="70"/>
      <c r="U70" s="70"/>
      <c r="V70" s="71"/>
      <c r="W70" s="71"/>
    </row>
    <row r="71" spans="2:23">
      <c r="B71" s="71"/>
      <c r="C71" s="71"/>
      <c r="D71" s="71"/>
      <c r="H71" s="25" t="s">
        <v>0</v>
      </c>
      <c r="I71" s="60"/>
      <c r="J71" s="60">
        <f t="shared" si="11"/>
        <v>0</v>
      </c>
      <c r="K71" s="60"/>
      <c r="L71" s="60"/>
      <c r="M71" s="60">
        <f t="shared" si="12"/>
        <v>0</v>
      </c>
      <c r="N71" s="69"/>
      <c r="O71" s="70"/>
      <c r="P71" s="70"/>
      <c r="Q71" s="70"/>
      <c r="R71" s="70"/>
      <c r="S71" s="70"/>
      <c r="T71" s="70"/>
      <c r="U71" s="70"/>
      <c r="V71" s="71"/>
      <c r="W71" s="71"/>
    </row>
    <row r="72" spans="2:23">
      <c r="H72" s="94"/>
      <c r="I72" s="104"/>
      <c r="J72" s="105"/>
    </row>
    <row r="73" spans="2:23">
      <c r="H73" s="94"/>
      <c r="I73" s="104"/>
      <c r="J73" s="105"/>
    </row>
    <row r="74" spans="2:23">
      <c r="H74" s="94"/>
      <c r="I74" s="104"/>
      <c r="J74" s="105"/>
    </row>
    <row r="75" spans="2:23">
      <c r="H75" s="94"/>
      <c r="I75" s="104"/>
      <c r="J75" s="105"/>
    </row>
    <row r="76" spans="2:23">
      <c r="H76" s="94"/>
      <c r="I76" s="104"/>
      <c r="J76" s="105"/>
    </row>
    <row r="77" spans="2:23">
      <c r="H77" s="94"/>
      <c r="I77" s="104"/>
      <c r="J77" s="105"/>
    </row>
  </sheetData>
  <mergeCells count="1">
    <mergeCell ref="E22:G22"/>
  </mergeCells>
  <pageMargins left="0.31496062992125984" right="0.31496062992125984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108"/>
  <sheetViews>
    <sheetView workbookViewId="0">
      <selection activeCell="I109" sqref="I109"/>
    </sheetView>
  </sheetViews>
  <sheetFormatPr baseColWidth="10" defaultRowHeight="11.25"/>
  <cols>
    <col min="1" max="1" width="2.28515625" style="1" customWidth="1"/>
    <col min="2" max="4" width="23" style="1" customWidth="1"/>
    <col min="5" max="5" width="18.140625" style="13" customWidth="1"/>
    <col min="6" max="6" width="15.85546875" style="13" bestFit="1" customWidth="1"/>
    <col min="7" max="7" width="15.85546875" style="13" customWidth="1"/>
    <col min="8" max="12" width="15.85546875" style="13" bestFit="1" customWidth="1"/>
    <col min="13" max="13" width="14.28515625" style="13" bestFit="1" customWidth="1"/>
    <col min="14" max="14" width="14.7109375" style="13" bestFit="1" customWidth="1"/>
    <col min="15" max="16384" width="11.42578125" style="1"/>
  </cols>
  <sheetData>
    <row r="2" spans="2:14" s="37" customFormat="1" ht="18.75">
      <c r="B2" s="55" t="s">
        <v>100</v>
      </c>
      <c r="C2" s="54"/>
      <c r="D2" s="51"/>
      <c r="E2" s="51"/>
      <c r="F2" s="51"/>
      <c r="G2" s="51"/>
      <c r="H2" s="51"/>
      <c r="I2" s="51"/>
      <c r="J2" s="51"/>
      <c r="K2" s="51"/>
      <c r="L2" s="51"/>
      <c r="M2" s="36"/>
      <c r="N2" s="36"/>
    </row>
    <row r="3" spans="2:14" s="37" customFormat="1" ht="15">
      <c r="B3" s="54" t="s">
        <v>101</v>
      </c>
      <c r="C3" s="54"/>
      <c r="D3" s="51"/>
      <c r="E3" s="51"/>
      <c r="F3" s="51"/>
      <c r="G3" s="51"/>
      <c r="H3" s="51"/>
      <c r="I3" s="51"/>
      <c r="J3" s="51"/>
      <c r="K3" s="51"/>
      <c r="L3" s="51"/>
      <c r="M3" s="36"/>
      <c r="N3" s="36"/>
    </row>
    <row r="4" spans="2:14" s="37" customFormat="1" ht="15">
      <c r="B4" s="54" t="s">
        <v>38</v>
      </c>
      <c r="C4" s="54"/>
      <c r="D4" s="51"/>
      <c r="E4" s="51"/>
      <c r="F4" s="51"/>
      <c r="G4" s="51"/>
      <c r="H4" s="51"/>
      <c r="I4" s="51"/>
      <c r="J4" s="51"/>
      <c r="K4" s="51"/>
      <c r="L4" s="51"/>
      <c r="M4" s="36"/>
      <c r="N4" s="36"/>
    </row>
    <row r="5" spans="2:14" s="37" customFormat="1" ht="15">
      <c r="B5" s="54" t="s">
        <v>99</v>
      </c>
      <c r="C5" s="54"/>
      <c r="D5" s="51"/>
      <c r="E5" s="51"/>
      <c r="F5" s="51"/>
      <c r="G5" s="51"/>
      <c r="H5" s="51"/>
      <c r="I5" s="51"/>
      <c r="J5" s="51"/>
      <c r="K5" s="51"/>
      <c r="L5" s="51"/>
      <c r="M5" s="36"/>
      <c r="N5" s="36"/>
    </row>
    <row r="6" spans="2:14">
      <c r="B6" s="31"/>
      <c r="C6" s="14"/>
      <c r="D6" s="15"/>
    </row>
    <row r="7" spans="2:14">
      <c r="B7" s="26"/>
      <c r="C7" s="14"/>
      <c r="D7" s="15"/>
    </row>
    <row r="8" spans="2:14" ht="21">
      <c r="B8" s="162" t="s">
        <v>102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</row>
    <row r="9" spans="2:14" ht="1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2:14" ht="1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6"/>
    </row>
    <row r="11" spans="2:14" ht="12.75" customHeight="1">
      <c r="E11" s="1"/>
      <c r="F11" s="1"/>
      <c r="G11" s="1"/>
      <c r="H11" s="1"/>
      <c r="I11" s="1"/>
      <c r="J11" s="1"/>
      <c r="K11" s="1"/>
      <c r="L11" s="1"/>
      <c r="M11" s="1"/>
    </row>
    <row r="12" spans="2:14" s="40" customFormat="1" ht="63" customHeight="1">
      <c r="B12" s="38" t="s">
        <v>103</v>
      </c>
      <c r="C12" s="38" t="s">
        <v>104</v>
      </c>
      <c r="D12" s="38" t="s">
        <v>105</v>
      </c>
      <c r="E12" s="39" t="s">
        <v>106</v>
      </c>
      <c r="F12" s="39" t="s">
        <v>13</v>
      </c>
      <c r="G12" s="53" t="s">
        <v>98</v>
      </c>
      <c r="H12" s="39" t="s">
        <v>14</v>
      </c>
      <c r="I12" s="39" t="s">
        <v>107</v>
      </c>
      <c r="J12" s="39" t="s">
        <v>108</v>
      </c>
      <c r="K12" s="39" t="s">
        <v>10</v>
      </c>
      <c r="L12" s="39" t="s">
        <v>11</v>
      </c>
      <c r="M12" s="41"/>
      <c r="N12" s="41"/>
    </row>
    <row r="13" spans="2:14" ht="15" customHeight="1">
      <c r="B13" s="17"/>
      <c r="C13" s="18"/>
      <c r="D13" s="18" t="s">
        <v>9</v>
      </c>
      <c r="E13" s="19">
        <v>4217386395</v>
      </c>
      <c r="F13" s="19">
        <v>3329861062.3500004</v>
      </c>
      <c r="G13" s="19"/>
      <c r="H13" s="19">
        <v>7547247457.3500004</v>
      </c>
      <c r="I13" s="19">
        <v>7389993368.3899994</v>
      </c>
      <c r="J13" s="19">
        <v>6493294359.3899994</v>
      </c>
      <c r="K13" s="19">
        <v>896699009</v>
      </c>
      <c r="L13" s="19">
        <v>157254088.96000099</v>
      </c>
    </row>
    <row r="14" spans="2:14" ht="15" customHeight="1">
      <c r="B14" s="77" t="s">
        <v>15</v>
      </c>
      <c r="C14" s="77" t="s">
        <v>15</v>
      </c>
      <c r="D14" s="77" t="s">
        <v>15</v>
      </c>
      <c r="E14" s="78">
        <v>1437808584</v>
      </c>
      <c r="F14" s="78">
        <v>69307483.909999996</v>
      </c>
      <c r="G14" s="78"/>
      <c r="H14" s="78">
        <v>1507116067.9100001</v>
      </c>
      <c r="I14" s="78">
        <v>1374288394.5700002</v>
      </c>
      <c r="J14" s="78">
        <v>1283284031.5699999</v>
      </c>
      <c r="K14" s="78">
        <v>91004363.000000238</v>
      </c>
      <c r="L14" s="78">
        <v>132827673.33999991</v>
      </c>
    </row>
    <row r="15" spans="2:14" ht="15" customHeight="1">
      <c r="B15" s="20" t="s">
        <v>16</v>
      </c>
      <c r="C15" s="21" t="s">
        <v>28</v>
      </c>
      <c r="D15" s="20" t="s">
        <v>65</v>
      </c>
      <c r="E15" s="22">
        <v>252814629</v>
      </c>
      <c r="F15" s="22">
        <v>0</v>
      </c>
      <c r="G15" s="22"/>
      <c r="H15" s="22">
        <v>252814629</v>
      </c>
      <c r="I15" s="22">
        <v>257668179</v>
      </c>
      <c r="J15" s="22">
        <v>259440506</v>
      </c>
      <c r="K15" s="22">
        <v>-1772327</v>
      </c>
      <c r="L15" s="22">
        <v>-4853550</v>
      </c>
    </row>
    <row r="16" spans="2:14" ht="15" customHeight="1">
      <c r="B16" s="20" t="s">
        <v>16</v>
      </c>
      <c r="C16" s="21" t="s">
        <v>28</v>
      </c>
      <c r="D16" s="20" t="s">
        <v>66</v>
      </c>
      <c r="E16" s="22">
        <v>397524557</v>
      </c>
      <c r="F16" s="22">
        <v>0</v>
      </c>
      <c r="G16" s="22"/>
      <c r="H16" s="22">
        <v>397524557</v>
      </c>
      <c r="I16" s="22">
        <v>375168377</v>
      </c>
      <c r="J16" s="22">
        <v>326194042</v>
      </c>
      <c r="K16" s="22">
        <v>48974335</v>
      </c>
      <c r="L16" s="22">
        <v>22356180</v>
      </c>
    </row>
    <row r="17" spans="2:12" ht="15" customHeight="1">
      <c r="B17" s="20" t="s">
        <v>16</v>
      </c>
      <c r="C17" s="21" t="s">
        <v>28</v>
      </c>
      <c r="D17" s="20" t="s">
        <v>67</v>
      </c>
      <c r="E17" s="22">
        <v>433388962</v>
      </c>
      <c r="F17" s="22">
        <v>0</v>
      </c>
      <c r="G17" s="22"/>
      <c r="H17" s="22">
        <v>433388962</v>
      </c>
      <c r="I17" s="22">
        <v>414717880</v>
      </c>
      <c r="J17" s="22">
        <v>360910054</v>
      </c>
      <c r="K17" s="22">
        <v>53807826</v>
      </c>
      <c r="L17" s="22">
        <v>18671082</v>
      </c>
    </row>
    <row r="18" spans="2:12" ht="15" customHeight="1">
      <c r="B18" s="20" t="s">
        <v>16</v>
      </c>
      <c r="C18" s="21" t="s">
        <v>28</v>
      </c>
      <c r="D18" s="20" t="s">
        <v>68</v>
      </c>
      <c r="E18" s="22">
        <v>5703426</v>
      </c>
      <c r="F18" s="22">
        <v>0</v>
      </c>
      <c r="G18" s="22"/>
      <c r="H18" s="22">
        <v>5703426</v>
      </c>
      <c r="I18" s="22">
        <v>7874573</v>
      </c>
      <c r="J18" s="22">
        <v>6685102</v>
      </c>
      <c r="K18" s="22">
        <v>1189471</v>
      </c>
      <c r="L18" s="22">
        <v>-2171147</v>
      </c>
    </row>
    <row r="19" spans="2:12" ht="15" customHeight="1">
      <c r="B19" s="20" t="s">
        <v>16</v>
      </c>
      <c r="C19" s="21" t="s">
        <v>28</v>
      </c>
      <c r="D19" s="20" t="s">
        <v>69</v>
      </c>
      <c r="E19" s="22">
        <v>7536598</v>
      </c>
      <c r="F19" s="22">
        <v>0</v>
      </c>
      <c r="G19" s="22"/>
      <c r="H19" s="22">
        <v>7536598</v>
      </c>
      <c r="I19" s="22">
        <v>15069992</v>
      </c>
      <c r="J19" s="22">
        <v>15000377</v>
      </c>
      <c r="K19" s="22">
        <v>69615</v>
      </c>
      <c r="L19" s="22">
        <v>-7533394</v>
      </c>
    </row>
    <row r="20" spans="2:12" ht="15" customHeight="1">
      <c r="B20" s="20" t="s">
        <v>16</v>
      </c>
      <c r="C20" s="21" t="s">
        <v>28</v>
      </c>
      <c r="D20" s="20" t="s">
        <v>70</v>
      </c>
      <c r="E20" s="22">
        <v>1000000</v>
      </c>
      <c r="F20" s="22">
        <v>0</v>
      </c>
      <c r="G20" s="22"/>
      <c r="H20" s="22">
        <v>1000000</v>
      </c>
      <c r="I20" s="22">
        <v>0</v>
      </c>
      <c r="J20" s="22">
        <v>16642902</v>
      </c>
      <c r="K20" s="22">
        <v>-16642902</v>
      </c>
      <c r="L20" s="22">
        <v>1000000</v>
      </c>
    </row>
    <row r="21" spans="2:12" ht="15" customHeight="1">
      <c r="B21" s="20" t="s">
        <v>18</v>
      </c>
      <c r="C21" s="21" t="s">
        <v>52</v>
      </c>
      <c r="D21" s="20" t="s">
        <v>71</v>
      </c>
      <c r="E21" s="22">
        <v>72763842</v>
      </c>
      <c r="F21" s="22">
        <v>0</v>
      </c>
      <c r="G21" s="22"/>
      <c r="H21" s="22">
        <v>72763842</v>
      </c>
      <c r="I21" s="22">
        <v>69308697</v>
      </c>
      <c r="J21" s="22">
        <v>69308697</v>
      </c>
      <c r="K21" s="22">
        <v>0</v>
      </c>
      <c r="L21" s="22">
        <v>3455145</v>
      </c>
    </row>
    <row r="22" spans="2:12" ht="15" customHeight="1">
      <c r="B22" s="20" t="s">
        <v>18</v>
      </c>
      <c r="C22" s="21" t="s">
        <v>52</v>
      </c>
      <c r="D22" s="20" t="s">
        <v>66</v>
      </c>
      <c r="E22" s="22">
        <v>107422932</v>
      </c>
      <c r="F22" s="22">
        <v>0</v>
      </c>
      <c r="G22" s="22"/>
      <c r="H22" s="22">
        <v>107422932</v>
      </c>
      <c r="I22" s="22">
        <v>54637849</v>
      </c>
      <c r="J22" s="22">
        <v>54639361</v>
      </c>
      <c r="K22" s="22">
        <v>-1512</v>
      </c>
      <c r="L22" s="22">
        <v>52785083</v>
      </c>
    </row>
    <row r="23" spans="2:12" ht="15" customHeight="1">
      <c r="B23" s="20" t="s">
        <v>18</v>
      </c>
      <c r="C23" s="21" t="s">
        <v>52</v>
      </c>
      <c r="D23" s="20" t="s">
        <v>67</v>
      </c>
      <c r="E23" s="22">
        <v>117114559</v>
      </c>
      <c r="F23" s="22">
        <v>0</v>
      </c>
      <c r="G23" s="22"/>
      <c r="H23" s="22">
        <v>117114559</v>
      </c>
      <c r="I23" s="22">
        <v>60380739</v>
      </c>
      <c r="J23" s="22">
        <v>60382412</v>
      </c>
      <c r="K23" s="22">
        <v>-1673</v>
      </c>
      <c r="L23" s="22">
        <v>56733820</v>
      </c>
    </row>
    <row r="24" spans="2:12" ht="15" customHeight="1">
      <c r="B24" s="20" t="s">
        <v>18</v>
      </c>
      <c r="C24" s="21" t="s">
        <v>52</v>
      </c>
      <c r="D24" s="20" t="s">
        <v>68</v>
      </c>
      <c r="E24" s="22">
        <v>1541235</v>
      </c>
      <c r="F24" s="22">
        <v>0</v>
      </c>
      <c r="G24" s="22"/>
      <c r="H24" s="22">
        <v>1541235</v>
      </c>
      <c r="I24" s="22">
        <v>1141783</v>
      </c>
      <c r="J24" s="22">
        <v>1141816</v>
      </c>
      <c r="K24" s="22">
        <v>-33</v>
      </c>
      <c r="L24" s="22">
        <v>399452</v>
      </c>
    </row>
    <row r="25" spans="2:12" ht="15" customHeight="1">
      <c r="B25" s="20" t="s">
        <v>19</v>
      </c>
      <c r="C25" s="21" t="s">
        <v>53</v>
      </c>
      <c r="D25" s="20" t="s">
        <v>72</v>
      </c>
      <c r="E25" s="22">
        <v>1000000</v>
      </c>
      <c r="F25" s="22">
        <v>0</v>
      </c>
      <c r="G25" s="22"/>
      <c r="H25" s="22">
        <v>1000000</v>
      </c>
      <c r="I25" s="22">
        <v>332567.75</v>
      </c>
      <c r="J25" s="22">
        <v>332567.75</v>
      </c>
      <c r="K25" s="22">
        <v>0</v>
      </c>
      <c r="L25" s="22">
        <v>667432.25</v>
      </c>
    </row>
    <row r="26" spans="2:12" ht="15" customHeight="1">
      <c r="B26" s="20" t="s">
        <v>17</v>
      </c>
      <c r="C26" s="21" t="s">
        <v>54</v>
      </c>
      <c r="D26" s="20" t="s">
        <v>73</v>
      </c>
      <c r="E26" s="22">
        <v>7000000</v>
      </c>
      <c r="F26" s="22">
        <v>0</v>
      </c>
      <c r="G26" s="22"/>
      <c r="H26" s="22">
        <v>7000000</v>
      </c>
      <c r="I26" s="22">
        <v>10810244</v>
      </c>
      <c r="J26" s="22">
        <v>5482525</v>
      </c>
      <c r="K26" s="22">
        <v>5327719</v>
      </c>
      <c r="L26" s="22">
        <v>-3810244</v>
      </c>
    </row>
    <row r="27" spans="2:12" ht="15" customHeight="1">
      <c r="B27" s="20" t="s">
        <v>16</v>
      </c>
      <c r="C27" s="21" t="s">
        <v>55</v>
      </c>
      <c r="D27" s="20" t="s">
        <v>33</v>
      </c>
      <c r="E27" s="22">
        <v>1000000</v>
      </c>
      <c r="F27" s="22">
        <v>0</v>
      </c>
      <c r="G27" s="22"/>
      <c r="H27" s="22">
        <v>1000000</v>
      </c>
      <c r="I27" s="22">
        <v>21724229.91</v>
      </c>
      <c r="J27" s="22">
        <v>21202241.91</v>
      </c>
      <c r="K27" s="22">
        <v>521988</v>
      </c>
      <c r="L27" s="22">
        <v>-20724229.91</v>
      </c>
    </row>
    <row r="28" spans="2:12" ht="15" customHeight="1">
      <c r="B28" s="20" t="s">
        <v>20</v>
      </c>
      <c r="C28" s="21" t="s">
        <v>56</v>
      </c>
      <c r="D28" s="20" t="s">
        <v>74</v>
      </c>
      <c r="E28" s="22">
        <v>1000</v>
      </c>
      <c r="F28" s="22">
        <v>69307483.909999996</v>
      </c>
      <c r="G28" s="22"/>
      <c r="H28" s="22">
        <v>69308483.909999996</v>
      </c>
      <c r="I28" s="22">
        <v>69307483.909999996</v>
      </c>
      <c r="J28" s="22">
        <v>69307483.909999996</v>
      </c>
      <c r="K28" s="22">
        <v>0</v>
      </c>
      <c r="L28" s="22">
        <v>1000</v>
      </c>
    </row>
    <row r="29" spans="2:12" ht="15" customHeight="1">
      <c r="B29" s="20" t="s">
        <v>21</v>
      </c>
      <c r="C29" s="21" t="s">
        <v>57</v>
      </c>
      <c r="D29" s="20" t="s">
        <v>75</v>
      </c>
      <c r="E29" s="22">
        <v>10000000</v>
      </c>
      <c r="F29" s="22">
        <v>0</v>
      </c>
      <c r="G29" s="22"/>
      <c r="H29" s="22">
        <v>10000000</v>
      </c>
      <c r="I29" s="22">
        <v>0</v>
      </c>
      <c r="J29" s="22">
        <v>0</v>
      </c>
      <c r="K29" s="22">
        <v>0</v>
      </c>
      <c r="L29" s="22">
        <v>10000000</v>
      </c>
    </row>
    <row r="30" spans="2:12" ht="15" customHeight="1">
      <c r="B30" s="20" t="s">
        <v>22</v>
      </c>
      <c r="C30" s="21" t="s">
        <v>58</v>
      </c>
      <c r="D30" s="20" t="s">
        <v>76</v>
      </c>
      <c r="E30" s="22">
        <v>1000</v>
      </c>
      <c r="F30" s="22">
        <v>0</v>
      </c>
      <c r="G30" s="22"/>
      <c r="H30" s="22">
        <v>1000</v>
      </c>
      <c r="I30" s="22">
        <v>0</v>
      </c>
      <c r="J30" s="22">
        <v>0</v>
      </c>
      <c r="K30" s="22">
        <v>0</v>
      </c>
      <c r="L30" s="22">
        <v>1000</v>
      </c>
    </row>
    <row r="31" spans="2:12" ht="15" customHeight="1">
      <c r="B31" s="20" t="s">
        <v>23</v>
      </c>
      <c r="C31" s="21" t="s">
        <v>59</v>
      </c>
      <c r="D31" s="20" t="s">
        <v>77</v>
      </c>
      <c r="E31" s="22">
        <v>1000</v>
      </c>
      <c r="F31" s="22">
        <v>0</v>
      </c>
      <c r="G31" s="22"/>
      <c r="H31" s="22">
        <v>1000</v>
      </c>
      <c r="I31" s="22">
        <v>0</v>
      </c>
      <c r="J31" s="22">
        <v>0</v>
      </c>
      <c r="K31" s="22">
        <v>0</v>
      </c>
      <c r="L31" s="22">
        <v>1000</v>
      </c>
    </row>
    <row r="32" spans="2:12" ht="15" customHeight="1">
      <c r="B32" s="20" t="s">
        <v>24</v>
      </c>
      <c r="C32" s="21" t="s">
        <v>60</v>
      </c>
      <c r="D32" s="20" t="s">
        <v>78</v>
      </c>
      <c r="E32" s="22">
        <v>1000</v>
      </c>
      <c r="F32" s="22">
        <v>0</v>
      </c>
      <c r="G32" s="22"/>
      <c r="H32" s="22">
        <v>1000</v>
      </c>
      <c r="I32" s="22">
        <v>0</v>
      </c>
      <c r="J32" s="22">
        <v>0</v>
      </c>
      <c r="K32" s="22">
        <v>0</v>
      </c>
      <c r="L32" s="22">
        <v>1000</v>
      </c>
    </row>
    <row r="33" spans="2:12" ht="15" customHeight="1">
      <c r="B33" s="20" t="s">
        <v>24</v>
      </c>
      <c r="C33" s="21" t="s">
        <v>60</v>
      </c>
      <c r="D33" s="20" t="s">
        <v>79</v>
      </c>
      <c r="E33" s="22">
        <v>1000</v>
      </c>
      <c r="F33" s="22">
        <v>0</v>
      </c>
      <c r="G33" s="22"/>
      <c r="H33" s="22">
        <v>1000</v>
      </c>
      <c r="I33" s="22">
        <v>0</v>
      </c>
      <c r="J33" s="22">
        <v>0</v>
      </c>
      <c r="K33" s="22">
        <v>0</v>
      </c>
      <c r="L33" s="22">
        <v>1000</v>
      </c>
    </row>
    <row r="34" spans="2:12" ht="15" customHeight="1">
      <c r="B34" s="20" t="s">
        <v>16</v>
      </c>
      <c r="C34" s="21" t="s">
        <v>61</v>
      </c>
      <c r="D34" s="20" t="s">
        <v>80</v>
      </c>
      <c r="E34" s="22">
        <v>1000</v>
      </c>
      <c r="F34" s="22">
        <v>0</v>
      </c>
      <c r="G34" s="22"/>
      <c r="H34" s="22">
        <v>1000</v>
      </c>
      <c r="I34" s="22">
        <v>0</v>
      </c>
      <c r="J34" s="22">
        <v>0</v>
      </c>
      <c r="K34" s="22">
        <v>0</v>
      </c>
      <c r="L34" s="22">
        <v>1000</v>
      </c>
    </row>
    <row r="35" spans="2:12" ht="15" customHeight="1">
      <c r="B35" s="20" t="s">
        <v>27</v>
      </c>
      <c r="C35" s="21" t="s">
        <v>32</v>
      </c>
      <c r="D35" s="20" t="s">
        <v>81</v>
      </c>
      <c r="E35" s="22">
        <v>1000</v>
      </c>
      <c r="F35" s="22">
        <v>0</v>
      </c>
      <c r="G35" s="22"/>
      <c r="H35" s="22">
        <v>1000</v>
      </c>
      <c r="I35" s="22">
        <v>0</v>
      </c>
      <c r="J35" s="22">
        <v>0</v>
      </c>
      <c r="K35" s="22">
        <v>0</v>
      </c>
      <c r="L35" s="22">
        <v>1000</v>
      </c>
    </row>
    <row r="36" spans="2:12" ht="15" customHeight="1">
      <c r="B36" s="20" t="s">
        <v>16</v>
      </c>
      <c r="C36" s="21" t="s">
        <v>28</v>
      </c>
      <c r="D36" s="20" t="s">
        <v>82</v>
      </c>
      <c r="E36" s="22">
        <v>10692800</v>
      </c>
      <c r="F36" s="22">
        <v>0</v>
      </c>
      <c r="G36" s="22"/>
      <c r="H36" s="22">
        <v>10692800</v>
      </c>
      <c r="I36" s="22">
        <v>0</v>
      </c>
      <c r="J36" s="22">
        <v>0</v>
      </c>
      <c r="K36" s="22">
        <v>0</v>
      </c>
      <c r="L36" s="22">
        <v>10692800</v>
      </c>
    </row>
    <row r="37" spans="2:12" ht="15" customHeight="1">
      <c r="B37" s="20" t="s">
        <v>16</v>
      </c>
      <c r="C37" s="21" t="s">
        <v>28</v>
      </c>
      <c r="D37" s="20" t="s">
        <v>112</v>
      </c>
      <c r="E37" s="22">
        <v>10022400</v>
      </c>
      <c r="F37" s="22">
        <v>0</v>
      </c>
      <c r="G37" s="22"/>
      <c r="H37" s="22">
        <v>10022400</v>
      </c>
      <c r="I37" s="22">
        <v>0</v>
      </c>
      <c r="J37" s="22">
        <v>0</v>
      </c>
      <c r="K37" s="22">
        <v>0</v>
      </c>
      <c r="L37" s="22">
        <v>10022400</v>
      </c>
    </row>
    <row r="38" spans="2:12" ht="15" customHeight="1">
      <c r="B38" s="20" t="s">
        <v>16</v>
      </c>
      <c r="C38" s="21" t="s">
        <v>28</v>
      </c>
      <c r="D38" s="20" t="s">
        <v>83</v>
      </c>
      <c r="E38" s="22">
        <v>668160</v>
      </c>
      <c r="F38" s="22">
        <v>0</v>
      </c>
      <c r="G38" s="22"/>
      <c r="H38" s="22">
        <v>668160</v>
      </c>
      <c r="I38" s="22">
        <v>0</v>
      </c>
      <c r="J38" s="22">
        <v>0</v>
      </c>
      <c r="K38" s="22">
        <v>0</v>
      </c>
      <c r="L38" s="22">
        <v>668160</v>
      </c>
    </row>
    <row r="39" spans="2:12" ht="15" customHeight="1">
      <c r="B39" s="20" t="s">
        <v>16</v>
      </c>
      <c r="C39" s="21" t="s">
        <v>28</v>
      </c>
      <c r="D39" s="20" t="s">
        <v>113</v>
      </c>
      <c r="E39" s="22">
        <v>607484</v>
      </c>
      <c r="F39" s="22">
        <v>0</v>
      </c>
      <c r="G39" s="22"/>
      <c r="H39" s="22">
        <v>607484</v>
      </c>
      <c r="I39" s="22">
        <v>16145800</v>
      </c>
      <c r="J39" s="22">
        <v>16613944</v>
      </c>
      <c r="K39" s="22">
        <v>-468144</v>
      </c>
      <c r="L39" s="22">
        <v>-15538316</v>
      </c>
    </row>
    <row r="40" spans="2:12" ht="15" customHeight="1">
      <c r="B40" s="3" t="s">
        <v>25</v>
      </c>
      <c r="C40" s="3" t="s">
        <v>25</v>
      </c>
      <c r="D40" s="3" t="s">
        <v>25</v>
      </c>
      <c r="E40" s="23">
        <v>726843780</v>
      </c>
      <c r="F40" s="23">
        <v>2840760245.4400001</v>
      </c>
      <c r="G40" s="23"/>
      <c r="H40" s="23">
        <v>3567604025.4400001</v>
      </c>
      <c r="I40" s="23">
        <v>3512218908.7499995</v>
      </c>
      <c r="J40" s="23">
        <v>2839459227.75</v>
      </c>
      <c r="K40" s="23">
        <v>672759680.99999952</v>
      </c>
      <c r="L40" s="23">
        <v>55385116.690000534</v>
      </c>
    </row>
    <row r="41" spans="2:12" ht="15" customHeight="1">
      <c r="B41" s="20" t="s">
        <v>16</v>
      </c>
      <c r="C41" s="21" t="s">
        <v>28</v>
      </c>
      <c r="D41" s="20" t="s">
        <v>65</v>
      </c>
      <c r="E41" s="22">
        <v>94262552</v>
      </c>
      <c r="F41" s="22">
        <v>0</v>
      </c>
      <c r="G41" s="22"/>
      <c r="H41" s="22">
        <v>94262552</v>
      </c>
      <c r="I41" s="22">
        <v>134364319</v>
      </c>
      <c r="J41" s="22">
        <v>133534421</v>
      </c>
      <c r="K41" s="22">
        <v>829898</v>
      </c>
      <c r="L41" s="22">
        <v>-40101767</v>
      </c>
    </row>
    <row r="42" spans="2:12" ht="15" customHeight="1">
      <c r="B42" s="20" t="s">
        <v>16</v>
      </c>
      <c r="C42" s="21" t="s">
        <v>28</v>
      </c>
      <c r="D42" s="20" t="s">
        <v>66</v>
      </c>
      <c r="E42" s="22">
        <v>314672182</v>
      </c>
      <c r="F42" s="22">
        <v>0</v>
      </c>
      <c r="G42" s="22"/>
      <c r="H42" s="22">
        <v>314672182</v>
      </c>
      <c r="I42" s="22">
        <v>311255152</v>
      </c>
      <c r="J42" s="22">
        <v>252402113</v>
      </c>
      <c r="K42" s="22">
        <v>58853039</v>
      </c>
      <c r="L42" s="22">
        <v>3417030</v>
      </c>
    </row>
    <row r="43" spans="2:12" ht="15" customHeight="1">
      <c r="B43" s="20" t="s">
        <v>16</v>
      </c>
      <c r="C43" s="21" t="s">
        <v>28</v>
      </c>
      <c r="D43" s="20" t="s">
        <v>67</v>
      </c>
      <c r="E43" s="22">
        <v>64782773</v>
      </c>
      <c r="F43" s="22">
        <v>0</v>
      </c>
      <c r="G43" s="22"/>
      <c r="H43" s="22">
        <v>64782773</v>
      </c>
      <c r="I43" s="22">
        <v>62403382</v>
      </c>
      <c r="J43" s="22">
        <v>50897783</v>
      </c>
      <c r="K43" s="22">
        <v>11505599</v>
      </c>
      <c r="L43" s="22">
        <v>2379391</v>
      </c>
    </row>
    <row r="44" spans="2:12" ht="15" customHeight="1">
      <c r="B44" s="20" t="s">
        <v>16</v>
      </c>
      <c r="C44" s="21" t="s">
        <v>28</v>
      </c>
      <c r="D44" s="20" t="s">
        <v>68</v>
      </c>
      <c r="E44" s="22">
        <v>43810131</v>
      </c>
      <c r="F44" s="22">
        <v>0</v>
      </c>
      <c r="G44" s="22"/>
      <c r="H44" s="22">
        <v>43810131</v>
      </c>
      <c r="I44" s="22">
        <v>46930421</v>
      </c>
      <c r="J44" s="22">
        <v>47401889</v>
      </c>
      <c r="K44" s="22">
        <v>-471468</v>
      </c>
      <c r="L44" s="22">
        <v>-3120290</v>
      </c>
    </row>
    <row r="45" spans="2:12" ht="15" customHeight="1">
      <c r="B45" s="20" t="s">
        <v>16</v>
      </c>
      <c r="C45" s="21" t="s">
        <v>28</v>
      </c>
      <c r="D45" s="20" t="s">
        <v>69</v>
      </c>
      <c r="E45" s="22">
        <v>7000000</v>
      </c>
      <c r="F45" s="22">
        <v>0</v>
      </c>
      <c r="G45" s="22"/>
      <c r="H45" s="22">
        <v>7000000</v>
      </c>
      <c r="I45" s="22">
        <v>8925667</v>
      </c>
      <c r="J45" s="22">
        <v>9134946</v>
      </c>
      <c r="K45" s="22">
        <v>-209279</v>
      </c>
      <c r="L45" s="22">
        <v>-1925667</v>
      </c>
    </row>
    <row r="46" spans="2:12" ht="15" customHeight="1">
      <c r="B46" s="20" t="s">
        <v>18</v>
      </c>
      <c r="C46" s="21" t="s">
        <v>52</v>
      </c>
      <c r="D46" s="20" t="s">
        <v>71</v>
      </c>
      <c r="E46" s="22">
        <v>77434391</v>
      </c>
      <c r="F46" s="22">
        <v>0</v>
      </c>
      <c r="G46" s="22"/>
      <c r="H46" s="22">
        <v>77434391</v>
      </c>
      <c r="I46" s="22">
        <v>35664128</v>
      </c>
      <c r="J46" s="22">
        <v>35664128</v>
      </c>
      <c r="K46" s="22">
        <v>0</v>
      </c>
      <c r="L46" s="22">
        <v>41770263</v>
      </c>
    </row>
    <row r="47" spans="2:12" ht="15" customHeight="1">
      <c r="B47" s="20" t="s">
        <v>18</v>
      </c>
      <c r="C47" s="21" t="s">
        <v>52</v>
      </c>
      <c r="D47" s="20" t="s">
        <v>66</v>
      </c>
      <c r="E47" s="22">
        <v>85003227</v>
      </c>
      <c r="F47" s="22">
        <v>0</v>
      </c>
      <c r="G47" s="22"/>
      <c r="H47" s="22">
        <v>85003227</v>
      </c>
      <c r="I47" s="22">
        <v>44676572</v>
      </c>
      <c r="J47" s="22">
        <v>44679326</v>
      </c>
      <c r="K47" s="22">
        <v>-2754</v>
      </c>
      <c r="L47" s="22">
        <v>40326655</v>
      </c>
    </row>
    <row r="48" spans="2:12" ht="15" customHeight="1">
      <c r="B48" s="20" t="s">
        <v>18</v>
      </c>
      <c r="C48" s="21" t="s">
        <v>52</v>
      </c>
      <c r="D48" s="20" t="s">
        <v>67</v>
      </c>
      <c r="E48" s="22">
        <v>17463866</v>
      </c>
      <c r="F48" s="22">
        <v>0</v>
      </c>
      <c r="G48" s="22"/>
      <c r="H48" s="22">
        <v>17463866</v>
      </c>
      <c r="I48" s="22">
        <v>8964026</v>
      </c>
      <c r="J48" s="22">
        <v>8964577</v>
      </c>
      <c r="K48" s="22">
        <v>-551</v>
      </c>
      <c r="L48" s="22">
        <v>8499840</v>
      </c>
    </row>
    <row r="49" spans="2:12" ht="15" customHeight="1">
      <c r="B49" s="20" t="s">
        <v>18</v>
      </c>
      <c r="C49" s="21" t="s">
        <v>52</v>
      </c>
      <c r="D49" s="20" t="s">
        <v>68</v>
      </c>
      <c r="E49" s="22">
        <v>11807658</v>
      </c>
      <c r="F49" s="22">
        <v>0</v>
      </c>
      <c r="G49" s="22"/>
      <c r="H49" s="22">
        <v>11807658</v>
      </c>
      <c r="I49" s="22">
        <v>6980227</v>
      </c>
      <c r="J49" s="22">
        <v>6980594</v>
      </c>
      <c r="K49" s="22">
        <v>-367</v>
      </c>
      <c r="L49" s="22">
        <v>4827431</v>
      </c>
    </row>
    <row r="50" spans="2:12" ht="15" customHeight="1">
      <c r="B50" s="20" t="s">
        <v>19</v>
      </c>
      <c r="C50" s="21" t="s">
        <v>53</v>
      </c>
      <c r="D50" s="20" t="s">
        <v>72</v>
      </c>
      <c r="E50" s="22">
        <v>500000</v>
      </c>
      <c r="F50" s="22">
        <v>0</v>
      </c>
      <c r="G50" s="22"/>
      <c r="H50" s="22">
        <v>500000</v>
      </c>
      <c r="I50" s="22">
        <v>95345.31</v>
      </c>
      <c r="J50" s="22">
        <v>95345.31</v>
      </c>
      <c r="K50" s="22">
        <v>0</v>
      </c>
      <c r="L50" s="22">
        <v>404654.69</v>
      </c>
    </row>
    <row r="51" spans="2:12" ht="15" customHeight="1">
      <c r="B51" s="20" t="s">
        <v>17</v>
      </c>
      <c r="C51" s="21" t="s">
        <v>54</v>
      </c>
      <c r="D51" s="20" t="s">
        <v>73</v>
      </c>
      <c r="E51" s="22">
        <v>5000000</v>
      </c>
      <c r="F51" s="22">
        <v>0</v>
      </c>
      <c r="G51" s="22"/>
      <c r="H51" s="22">
        <v>5000000</v>
      </c>
      <c r="I51" s="22">
        <v>11199424</v>
      </c>
      <c r="J51" s="22">
        <v>5615498</v>
      </c>
      <c r="K51" s="22">
        <v>5583926</v>
      </c>
      <c r="L51" s="22">
        <v>-6199424</v>
      </c>
    </row>
    <row r="52" spans="2:12" ht="15" customHeight="1">
      <c r="B52" s="20" t="s">
        <v>16</v>
      </c>
      <c r="C52" s="21" t="s">
        <v>55</v>
      </c>
      <c r="D52" s="20" t="s">
        <v>33</v>
      </c>
      <c r="E52" s="22">
        <v>100000</v>
      </c>
      <c r="F52" s="22">
        <v>0</v>
      </c>
      <c r="G52" s="22"/>
      <c r="H52" s="22">
        <v>100000</v>
      </c>
      <c r="I52" s="22">
        <v>0</v>
      </c>
      <c r="J52" s="22">
        <v>9330958</v>
      </c>
      <c r="K52" s="22">
        <v>-9330958</v>
      </c>
      <c r="L52" s="22">
        <v>100000</v>
      </c>
    </row>
    <row r="53" spans="2:12" ht="15" customHeight="1">
      <c r="B53" s="20" t="s">
        <v>20</v>
      </c>
      <c r="C53" s="21" t="s">
        <v>56</v>
      </c>
      <c r="D53" s="20" t="s">
        <v>74</v>
      </c>
      <c r="E53" s="22">
        <v>1000</v>
      </c>
      <c r="F53" s="22">
        <v>41467412.439999998</v>
      </c>
      <c r="G53" s="22"/>
      <c r="H53" s="22">
        <v>41468412.439999998</v>
      </c>
      <c r="I53" s="22">
        <v>41467412.439999998</v>
      </c>
      <c r="J53" s="22">
        <v>41467412.439999998</v>
      </c>
      <c r="K53" s="22">
        <v>0</v>
      </c>
      <c r="L53" s="22">
        <v>1000</v>
      </c>
    </row>
    <row r="54" spans="2:12" ht="15" customHeight="1">
      <c r="B54" s="20" t="s">
        <v>21</v>
      </c>
      <c r="C54" s="21" t="s">
        <v>57</v>
      </c>
      <c r="D54" s="20" t="s">
        <v>75</v>
      </c>
      <c r="E54" s="22">
        <v>5000000</v>
      </c>
      <c r="F54" s="22">
        <v>0</v>
      </c>
      <c r="G54" s="22"/>
      <c r="H54" s="22">
        <v>5000000</v>
      </c>
      <c r="I54" s="22">
        <v>0</v>
      </c>
      <c r="J54" s="22">
        <v>42480180</v>
      </c>
      <c r="K54" s="22">
        <v>-42480180</v>
      </c>
      <c r="L54" s="22">
        <v>5000000</v>
      </c>
    </row>
    <row r="55" spans="2:12" ht="15" customHeight="1">
      <c r="B55" s="20" t="s">
        <v>22</v>
      </c>
      <c r="C55" s="21" t="s">
        <v>58</v>
      </c>
      <c r="D55" s="20" t="s">
        <v>76</v>
      </c>
      <c r="E55" s="22">
        <v>1000</v>
      </c>
      <c r="F55" s="22">
        <v>0</v>
      </c>
      <c r="G55" s="22"/>
      <c r="H55" s="22">
        <v>1000</v>
      </c>
      <c r="I55" s="22">
        <v>0</v>
      </c>
      <c r="J55" s="22">
        <v>0</v>
      </c>
      <c r="K55" s="22">
        <v>0</v>
      </c>
      <c r="L55" s="22">
        <v>1000</v>
      </c>
    </row>
    <row r="56" spans="2:12" ht="15" customHeight="1">
      <c r="B56" s="20" t="s">
        <v>23</v>
      </c>
      <c r="C56" s="21" t="s">
        <v>62</v>
      </c>
      <c r="D56" s="20" t="s">
        <v>77</v>
      </c>
      <c r="E56" s="22">
        <v>1000</v>
      </c>
      <c r="F56" s="22">
        <v>0</v>
      </c>
      <c r="G56" s="22"/>
      <c r="H56" s="22">
        <v>1000</v>
      </c>
      <c r="I56" s="22">
        <v>0</v>
      </c>
      <c r="J56" s="22">
        <v>0</v>
      </c>
      <c r="K56" s="22">
        <v>0</v>
      </c>
      <c r="L56" s="22">
        <v>1000</v>
      </c>
    </row>
    <row r="57" spans="2:12" ht="15" customHeight="1">
      <c r="B57" s="20" t="s">
        <v>24</v>
      </c>
      <c r="C57" s="21" t="s">
        <v>60</v>
      </c>
      <c r="D57" s="20" t="s">
        <v>78</v>
      </c>
      <c r="E57" s="22">
        <v>1000</v>
      </c>
      <c r="F57" s="22">
        <v>2799292833</v>
      </c>
      <c r="G57" s="22"/>
      <c r="H57" s="22">
        <v>2799293833</v>
      </c>
      <c r="I57" s="22">
        <v>2799292833</v>
      </c>
      <c r="J57" s="22">
        <v>2150810057</v>
      </c>
      <c r="K57" s="22">
        <v>648482776</v>
      </c>
      <c r="L57" s="22">
        <v>1000</v>
      </c>
    </row>
    <row r="58" spans="2:12" ht="15" customHeight="1">
      <c r="B58" s="20" t="s">
        <v>24</v>
      </c>
      <c r="C58" s="21" t="s">
        <v>60</v>
      </c>
      <c r="D58" s="20" t="s">
        <v>79</v>
      </c>
      <c r="E58" s="22">
        <v>1000</v>
      </c>
      <c r="F58" s="22">
        <v>0</v>
      </c>
      <c r="G58" s="22"/>
      <c r="H58" s="22">
        <v>1000</v>
      </c>
      <c r="I58" s="22">
        <v>0</v>
      </c>
      <c r="J58" s="22">
        <v>0</v>
      </c>
      <c r="K58" s="22">
        <v>0</v>
      </c>
      <c r="L58" s="22">
        <v>1000</v>
      </c>
    </row>
    <row r="59" spans="2:12" ht="15" customHeight="1">
      <c r="B59" s="20" t="s">
        <v>16</v>
      </c>
      <c r="C59" s="21" t="s">
        <v>61</v>
      </c>
      <c r="D59" s="20" t="s">
        <v>80</v>
      </c>
      <c r="E59" s="22">
        <v>1000</v>
      </c>
      <c r="F59" s="22">
        <v>0</v>
      </c>
      <c r="G59" s="22"/>
      <c r="H59" s="22">
        <v>1000</v>
      </c>
      <c r="I59" s="22">
        <v>0</v>
      </c>
      <c r="J59" s="22">
        <v>0</v>
      </c>
      <c r="K59" s="22">
        <v>0</v>
      </c>
      <c r="L59" s="22">
        <v>1000</v>
      </c>
    </row>
    <row r="60" spans="2:12" ht="15" customHeight="1">
      <c r="B60" s="20" t="s">
        <v>27</v>
      </c>
      <c r="C60" s="21" t="s">
        <v>63</v>
      </c>
      <c r="D60" s="20" t="s">
        <v>81</v>
      </c>
      <c r="E60" s="22">
        <v>1000</v>
      </c>
      <c r="F60" s="22">
        <v>0</v>
      </c>
      <c r="G60" s="22"/>
      <c r="H60" s="22">
        <v>1000</v>
      </c>
      <c r="I60" s="22">
        <v>0</v>
      </c>
      <c r="J60" s="22">
        <v>0</v>
      </c>
      <c r="K60" s="22">
        <v>0</v>
      </c>
      <c r="L60" s="22">
        <v>1000</v>
      </c>
    </row>
    <row r="61" spans="2:12" ht="15" customHeight="1">
      <c r="B61" s="4" t="s">
        <v>26</v>
      </c>
      <c r="C61" s="4" t="s">
        <v>26</v>
      </c>
      <c r="D61" s="4" t="s">
        <v>26</v>
      </c>
      <c r="E61" s="24">
        <v>2052734031</v>
      </c>
      <c r="F61" s="24">
        <v>419793333</v>
      </c>
      <c r="G61" s="24"/>
      <c r="H61" s="24">
        <v>2472527364</v>
      </c>
      <c r="I61" s="24">
        <v>2503486065.0699997</v>
      </c>
      <c r="J61" s="24">
        <v>2370551100.0700002</v>
      </c>
      <c r="K61" s="24">
        <v>132934964.99999952</v>
      </c>
      <c r="L61" s="24">
        <v>-30958701.069999695</v>
      </c>
    </row>
    <row r="62" spans="2:12" ht="15" customHeight="1">
      <c r="B62" s="20" t="s">
        <v>16</v>
      </c>
      <c r="C62" s="21" t="s">
        <v>64</v>
      </c>
      <c r="D62" s="20" t="s">
        <v>84</v>
      </c>
      <c r="E62" s="22">
        <v>121057872</v>
      </c>
      <c r="F62" s="22">
        <v>0</v>
      </c>
      <c r="G62" s="22"/>
      <c r="H62" s="22">
        <v>121057872</v>
      </c>
      <c r="I62" s="22">
        <v>130810823</v>
      </c>
      <c r="J62" s="22">
        <v>121984679</v>
      </c>
      <c r="K62" s="22">
        <v>8826144</v>
      </c>
      <c r="L62" s="22">
        <v>-9752951</v>
      </c>
    </row>
    <row r="63" spans="2:12" ht="15" customHeight="1">
      <c r="B63" s="20" t="s">
        <v>16</v>
      </c>
      <c r="C63" s="21" t="s">
        <v>64</v>
      </c>
      <c r="D63" s="20" t="s">
        <v>85</v>
      </c>
      <c r="E63" s="22">
        <v>190616771</v>
      </c>
      <c r="F63" s="22">
        <v>0</v>
      </c>
      <c r="G63" s="22"/>
      <c r="H63" s="22">
        <v>190616771</v>
      </c>
      <c r="I63" s="22">
        <v>181442963</v>
      </c>
      <c r="J63" s="22">
        <v>169048230</v>
      </c>
      <c r="K63" s="22">
        <v>12394733</v>
      </c>
      <c r="L63" s="22">
        <v>9173808</v>
      </c>
    </row>
    <row r="64" spans="2:12" ht="15" customHeight="1">
      <c r="B64" s="20" t="s">
        <v>18</v>
      </c>
      <c r="C64" s="21" t="s">
        <v>31</v>
      </c>
      <c r="D64" s="20" t="s">
        <v>86</v>
      </c>
      <c r="E64" s="22">
        <v>36140644</v>
      </c>
      <c r="F64" s="22">
        <v>0</v>
      </c>
      <c r="G64" s="22"/>
      <c r="H64" s="22">
        <v>36140644</v>
      </c>
      <c r="I64" s="22">
        <v>31581949</v>
      </c>
      <c r="J64" s="22">
        <v>31581949</v>
      </c>
      <c r="K64" s="22">
        <v>0</v>
      </c>
      <c r="L64" s="22">
        <v>4558695</v>
      </c>
    </row>
    <row r="65" spans="2:12" ht="15" customHeight="1">
      <c r="B65" s="20" t="s">
        <v>18</v>
      </c>
      <c r="C65" s="21" t="s">
        <v>31</v>
      </c>
      <c r="D65" s="20" t="s">
        <v>87</v>
      </c>
      <c r="E65" s="22">
        <v>55128595</v>
      </c>
      <c r="F65" s="22">
        <v>0</v>
      </c>
      <c r="G65" s="22"/>
      <c r="H65" s="22">
        <v>55128595</v>
      </c>
      <c r="I65" s="22">
        <v>43812217</v>
      </c>
      <c r="J65" s="22">
        <v>43812217</v>
      </c>
      <c r="K65" s="22">
        <v>0</v>
      </c>
      <c r="L65" s="22">
        <v>11316378</v>
      </c>
    </row>
    <row r="66" spans="2:12" ht="15" customHeight="1">
      <c r="B66" s="20" t="s">
        <v>18</v>
      </c>
      <c r="C66" s="21" t="s">
        <v>31</v>
      </c>
      <c r="D66" s="20" t="s">
        <v>88</v>
      </c>
      <c r="E66" s="22">
        <v>12507076</v>
      </c>
      <c r="F66" s="22">
        <v>0</v>
      </c>
      <c r="G66" s="22"/>
      <c r="H66" s="22">
        <v>12507076</v>
      </c>
      <c r="I66" s="22">
        <v>11702194</v>
      </c>
      <c r="J66" s="22">
        <v>11702194</v>
      </c>
      <c r="K66" s="22">
        <v>0</v>
      </c>
      <c r="L66" s="22">
        <v>804882</v>
      </c>
    </row>
    <row r="67" spans="2:12" ht="15" customHeight="1">
      <c r="B67" s="20" t="s">
        <v>18</v>
      </c>
      <c r="C67" s="21" t="s">
        <v>31</v>
      </c>
      <c r="D67" s="20" t="s">
        <v>89</v>
      </c>
      <c r="E67" s="22">
        <v>172044988</v>
      </c>
      <c r="F67" s="22">
        <v>0</v>
      </c>
      <c r="G67" s="22"/>
      <c r="H67" s="22">
        <v>172044988</v>
      </c>
      <c r="I67" s="22">
        <v>173897520</v>
      </c>
      <c r="J67" s="22">
        <v>173897520</v>
      </c>
      <c r="K67" s="22">
        <v>0</v>
      </c>
      <c r="L67" s="22">
        <v>-1852532</v>
      </c>
    </row>
    <row r="68" spans="2:12" ht="15" customHeight="1">
      <c r="B68" s="20" t="s">
        <v>18</v>
      </c>
      <c r="C68" s="21" t="s">
        <v>31</v>
      </c>
      <c r="D68" s="20" t="s">
        <v>90</v>
      </c>
      <c r="E68" s="22">
        <v>115968109</v>
      </c>
      <c r="F68" s="22">
        <v>0</v>
      </c>
      <c r="G68" s="22"/>
      <c r="H68" s="22">
        <v>115968109</v>
      </c>
      <c r="I68" s="22">
        <v>118455269</v>
      </c>
      <c r="J68" s="22">
        <v>118455269</v>
      </c>
      <c r="K68" s="22">
        <v>0</v>
      </c>
      <c r="L68" s="22">
        <v>-2487160</v>
      </c>
    </row>
    <row r="69" spans="2:12" ht="15" customHeight="1">
      <c r="B69" s="20" t="s">
        <v>18</v>
      </c>
      <c r="C69" s="21" t="s">
        <v>31</v>
      </c>
      <c r="D69" s="20" t="s">
        <v>71</v>
      </c>
      <c r="E69" s="22">
        <v>0</v>
      </c>
      <c r="F69" s="22">
        <v>0</v>
      </c>
      <c r="G69" s="22"/>
      <c r="H69" s="22">
        <v>0</v>
      </c>
      <c r="I69" s="22">
        <v>0</v>
      </c>
      <c r="J69" s="22">
        <v>0</v>
      </c>
      <c r="K69" s="22">
        <v>0</v>
      </c>
      <c r="L69" s="22">
        <v>0</v>
      </c>
    </row>
    <row r="70" spans="2:12" ht="15" customHeight="1">
      <c r="B70" s="20" t="s">
        <v>18</v>
      </c>
      <c r="C70" s="21" t="s">
        <v>31</v>
      </c>
      <c r="D70" s="20" t="s">
        <v>91</v>
      </c>
      <c r="E70" s="22">
        <v>15382173</v>
      </c>
      <c r="F70" s="22">
        <v>0</v>
      </c>
      <c r="G70" s="22"/>
      <c r="H70" s="22">
        <v>15382173</v>
      </c>
      <c r="I70" s="22">
        <v>15653218</v>
      </c>
      <c r="J70" s="22">
        <v>15653218</v>
      </c>
      <c r="K70" s="22">
        <v>0</v>
      </c>
      <c r="L70" s="22">
        <v>-271045</v>
      </c>
    </row>
    <row r="71" spans="2:12" ht="15" customHeight="1">
      <c r="B71" s="20" t="s">
        <v>18</v>
      </c>
      <c r="C71" s="21" t="s">
        <v>31</v>
      </c>
      <c r="D71" s="20" t="s">
        <v>66</v>
      </c>
      <c r="E71" s="22">
        <v>0</v>
      </c>
      <c r="F71" s="22">
        <v>0</v>
      </c>
      <c r="G71" s="22"/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5" customHeight="1">
      <c r="B72" s="20" t="s">
        <v>16</v>
      </c>
      <c r="C72" s="21" t="s">
        <v>29</v>
      </c>
      <c r="D72" s="20" t="s">
        <v>67</v>
      </c>
      <c r="E72" s="22">
        <v>0</v>
      </c>
      <c r="F72" s="22">
        <v>0</v>
      </c>
      <c r="G72" s="22"/>
      <c r="H72" s="22">
        <v>0</v>
      </c>
      <c r="I72" s="22">
        <v>0</v>
      </c>
      <c r="J72" s="22">
        <v>0</v>
      </c>
      <c r="K72" s="22">
        <v>0</v>
      </c>
      <c r="L72" s="22">
        <v>0</v>
      </c>
    </row>
    <row r="73" spans="2:12" ht="15" customHeight="1">
      <c r="B73" s="20" t="s">
        <v>19</v>
      </c>
      <c r="C73" s="21" t="s">
        <v>53</v>
      </c>
      <c r="D73" s="20" t="s">
        <v>72</v>
      </c>
      <c r="E73" s="22">
        <v>400000</v>
      </c>
      <c r="F73" s="22">
        <v>0</v>
      </c>
      <c r="G73" s="22"/>
      <c r="H73" s="22">
        <v>400000</v>
      </c>
      <c r="I73" s="22">
        <v>23241.070000000003</v>
      </c>
      <c r="J73" s="22">
        <v>23241.070000000003</v>
      </c>
      <c r="K73" s="22">
        <v>0</v>
      </c>
      <c r="L73" s="22">
        <v>376758.93</v>
      </c>
    </row>
    <row r="74" spans="2:12" ht="15" customHeight="1">
      <c r="B74" s="20" t="s">
        <v>17</v>
      </c>
      <c r="C74" s="21" t="s">
        <v>54</v>
      </c>
      <c r="D74" s="20" t="s">
        <v>73</v>
      </c>
      <c r="E74" s="22">
        <v>10445005</v>
      </c>
      <c r="F74" s="22">
        <v>0</v>
      </c>
      <c r="G74" s="22"/>
      <c r="H74" s="22">
        <v>10445005</v>
      </c>
      <c r="I74" s="22">
        <v>14401569</v>
      </c>
      <c r="J74" s="22">
        <v>7984919</v>
      </c>
      <c r="K74" s="22">
        <v>6416650</v>
      </c>
      <c r="L74" s="22">
        <v>-3956564</v>
      </c>
    </row>
    <row r="75" spans="2:12" ht="15" customHeight="1">
      <c r="B75" s="20" t="s">
        <v>16</v>
      </c>
      <c r="C75" s="21" t="s">
        <v>55</v>
      </c>
      <c r="D75" s="20" t="s">
        <v>33</v>
      </c>
      <c r="E75" s="22">
        <v>150000</v>
      </c>
      <c r="F75" s="22">
        <v>0</v>
      </c>
      <c r="G75" s="22"/>
      <c r="H75" s="22">
        <v>150000</v>
      </c>
      <c r="I75" s="22">
        <v>773334</v>
      </c>
      <c r="J75" s="22">
        <v>10651450</v>
      </c>
      <c r="K75" s="22">
        <v>-9878116</v>
      </c>
      <c r="L75" s="22">
        <v>-623334</v>
      </c>
    </row>
    <row r="76" spans="2:12" ht="15" customHeight="1">
      <c r="B76" s="20" t="s">
        <v>20</v>
      </c>
      <c r="C76" s="21" t="s">
        <v>40</v>
      </c>
      <c r="D76" s="20" t="s">
        <v>74</v>
      </c>
      <c r="E76" s="22">
        <v>1000</v>
      </c>
      <c r="F76" s="22">
        <v>0</v>
      </c>
      <c r="G76" s="22"/>
      <c r="H76" s="22">
        <v>1000</v>
      </c>
      <c r="I76" s="22">
        <v>0</v>
      </c>
      <c r="J76" s="22">
        <v>0</v>
      </c>
      <c r="K76" s="22">
        <v>0</v>
      </c>
      <c r="L76" s="22">
        <v>1000</v>
      </c>
    </row>
    <row r="77" spans="2:12" ht="15" customHeight="1">
      <c r="B77" s="20" t="s">
        <v>21</v>
      </c>
      <c r="C77" s="21" t="s">
        <v>57</v>
      </c>
      <c r="D77" s="20" t="s">
        <v>75</v>
      </c>
      <c r="E77" s="22">
        <v>10000000</v>
      </c>
      <c r="F77" s="22">
        <v>0</v>
      </c>
      <c r="G77" s="22"/>
      <c r="H77" s="22">
        <v>10000000</v>
      </c>
      <c r="I77" s="22">
        <v>0</v>
      </c>
      <c r="J77" s="22">
        <v>47964000</v>
      </c>
      <c r="K77" s="22">
        <v>-47964000</v>
      </c>
      <c r="L77" s="22">
        <v>10000000</v>
      </c>
    </row>
    <row r="78" spans="2:12" ht="15" customHeight="1">
      <c r="B78" s="20" t="s">
        <v>22</v>
      </c>
      <c r="C78" s="21" t="s">
        <v>58</v>
      </c>
      <c r="D78" s="20" t="s">
        <v>76</v>
      </c>
      <c r="E78" s="22">
        <v>1000</v>
      </c>
      <c r="F78" s="22">
        <v>0</v>
      </c>
      <c r="G78" s="22"/>
      <c r="H78" s="22">
        <v>1000</v>
      </c>
      <c r="I78" s="22">
        <v>0</v>
      </c>
      <c r="J78" s="22">
        <v>0</v>
      </c>
      <c r="K78" s="22">
        <v>0</v>
      </c>
      <c r="L78" s="22">
        <v>1000</v>
      </c>
    </row>
    <row r="79" spans="2:12" ht="15" customHeight="1">
      <c r="B79" s="20" t="s">
        <v>23</v>
      </c>
      <c r="C79" s="21" t="s">
        <v>62</v>
      </c>
      <c r="D79" s="20" t="s">
        <v>77</v>
      </c>
      <c r="E79" s="22">
        <v>1000</v>
      </c>
      <c r="F79" s="22">
        <v>0</v>
      </c>
      <c r="G79" s="22"/>
      <c r="H79" s="22">
        <v>1000</v>
      </c>
      <c r="I79" s="22">
        <v>0</v>
      </c>
      <c r="J79" s="22">
        <v>0</v>
      </c>
      <c r="K79" s="22">
        <v>0</v>
      </c>
      <c r="L79" s="22">
        <v>1000</v>
      </c>
    </row>
    <row r="80" spans="2:12" ht="15" customHeight="1">
      <c r="B80" s="20" t="s">
        <v>24</v>
      </c>
      <c r="C80" s="21" t="s">
        <v>60</v>
      </c>
      <c r="D80" s="20" t="s">
        <v>78</v>
      </c>
      <c r="E80" s="22">
        <v>1000</v>
      </c>
      <c r="F80" s="22">
        <v>419793333</v>
      </c>
      <c r="G80" s="22"/>
      <c r="H80" s="22">
        <v>419794333</v>
      </c>
      <c r="I80" s="22">
        <v>419793333</v>
      </c>
      <c r="J80" s="22">
        <v>382898666</v>
      </c>
      <c r="K80" s="22">
        <v>36894667</v>
      </c>
      <c r="L80" s="22">
        <v>1000</v>
      </c>
    </row>
    <row r="81" spans="2:14" ht="15" customHeight="1">
      <c r="B81" s="20" t="s">
        <v>24</v>
      </c>
      <c r="C81" s="21" t="s">
        <v>60</v>
      </c>
      <c r="D81" s="20" t="s">
        <v>79</v>
      </c>
      <c r="E81" s="22">
        <v>1000</v>
      </c>
      <c r="F81" s="22">
        <v>0</v>
      </c>
      <c r="G81" s="22"/>
      <c r="H81" s="22">
        <v>1000</v>
      </c>
      <c r="I81" s="22">
        <v>0</v>
      </c>
      <c r="J81" s="22">
        <v>0</v>
      </c>
      <c r="K81" s="22">
        <v>0</v>
      </c>
      <c r="L81" s="22">
        <v>1000</v>
      </c>
    </row>
    <row r="82" spans="2:14" ht="15" customHeight="1">
      <c r="B82" s="20" t="s">
        <v>16</v>
      </c>
      <c r="C82" s="21" t="s">
        <v>30</v>
      </c>
      <c r="D82" s="20" t="s">
        <v>80</v>
      </c>
      <c r="E82" s="22">
        <v>1000</v>
      </c>
      <c r="F82" s="22">
        <v>0</v>
      </c>
      <c r="G82" s="22"/>
      <c r="H82" s="22">
        <v>1000</v>
      </c>
      <c r="I82" s="22">
        <v>0</v>
      </c>
      <c r="J82" s="22">
        <v>0</v>
      </c>
      <c r="K82" s="22">
        <v>0</v>
      </c>
      <c r="L82" s="22">
        <v>1000</v>
      </c>
    </row>
    <row r="83" spans="2:14" ht="15" customHeight="1">
      <c r="B83" s="20" t="s">
        <v>27</v>
      </c>
      <c r="C83" s="21" t="s">
        <v>32</v>
      </c>
      <c r="D83" s="20" t="s">
        <v>81</v>
      </c>
      <c r="E83" s="22">
        <v>1000</v>
      </c>
      <c r="F83" s="22">
        <v>0</v>
      </c>
      <c r="G83" s="22"/>
      <c r="H83" s="22">
        <v>1000</v>
      </c>
      <c r="I83" s="22">
        <v>0</v>
      </c>
      <c r="J83" s="22">
        <v>0</v>
      </c>
      <c r="K83" s="22">
        <v>0</v>
      </c>
      <c r="L83" s="22">
        <v>1000</v>
      </c>
    </row>
    <row r="84" spans="2:14" ht="15" customHeight="1">
      <c r="B84" s="20" t="s">
        <v>16</v>
      </c>
      <c r="C84" s="21" t="s">
        <v>64</v>
      </c>
      <c r="D84" s="20" t="s">
        <v>92</v>
      </c>
      <c r="E84" s="22">
        <v>42052532</v>
      </c>
      <c r="F84" s="22">
        <v>0</v>
      </c>
      <c r="G84" s="22"/>
      <c r="H84" s="22">
        <v>42052532</v>
      </c>
      <c r="I84" s="22">
        <v>48478993</v>
      </c>
      <c r="J84" s="22">
        <v>44563485</v>
      </c>
      <c r="K84" s="22">
        <v>3915508</v>
      </c>
      <c r="L84" s="22">
        <v>-6426461</v>
      </c>
    </row>
    <row r="85" spans="2:14" ht="15" customHeight="1">
      <c r="B85" s="20" t="s">
        <v>16</v>
      </c>
      <c r="C85" s="21" t="s">
        <v>64</v>
      </c>
      <c r="D85" s="20" t="s">
        <v>93</v>
      </c>
      <c r="E85" s="22">
        <v>724289584</v>
      </c>
      <c r="F85" s="22">
        <v>0</v>
      </c>
      <c r="G85" s="22"/>
      <c r="H85" s="22">
        <v>724289584</v>
      </c>
      <c r="I85" s="22">
        <v>757181529</v>
      </c>
      <c r="J85" s="22">
        <v>672986529</v>
      </c>
      <c r="K85" s="22">
        <v>84195000</v>
      </c>
      <c r="L85" s="22">
        <v>-32891945</v>
      </c>
    </row>
    <row r="86" spans="2:14" ht="15" customHeight="1">
      <c r="B86" s="20" t="s">
        <v>16</v>
      </c>
      <c r="C86" s="21" t="s">
        <v>64</v>
      </c>
      <c r="D86" s="20" t="s">
        <v>94</v>
      </c>
      <c r="E86" s="22">
        <v>481639043</v>
      </c>
      <c r="F86" s="22">
        <v>0</v>
      </c>
      <c r="G86" s="22"/>
      <c r="H86" s="22">
        <v>481639043</v>
      </c>
      <c r="I86" s="22">
        <v>490634195</v>
      </c>
      <c r="J86" s="22">
        <v>457520783</v>
      </c>
      <c r="K86" s="22">
        <v>33113412</v>
      </c>
      <c r="L86" s="22">
        <v>-8995152</v>
      </c>
    </row>
    <row r="87" spans="2:14" ht="15" customHeight="1">
      <c r="B87" s="20" t="s">
        <v>16</v>
      </c>
      <c r="C87" s="21" t="s">
        <v>64</v>
      </c>
      <c r="D87" s="20" t="s">
        <v>95</v>
      </c>
      <c r="E87" s="22">
        <v>0</v>
      </c>
      <c r="F87" s="22">
        <v>0</v>
      </c>
      <c r="G87" s="22"/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4" ht="15" customHeight="1">
      <c r="B88" s="20" t="s">
        <v>16</v>
      </c>
      <c r="C88" s="21" t="s">
        <v>64</v>
      </c>
      <c r="D88" s="20" t="s">
        <v>96</v>
      </c>
      <c r="E88" s="22">
        <v>64904639</v>
      </c>
      <c r="F88" s="22">
        <v>0</v>
      </c>
      <c r="G88" s="22"/>
      <c r="H88" s="22">
        <v>64904639</v>
      </c>
      <c r="I88" s="22">
        <v>64843718</v>
      </c>
      <c r="J88" s="22">
        <v>59822751</v>
      </c>
      <c r="K88" s="22">
        <v>5020967</v>
      </c>
      <c r="L88" s="22">
        <v>60921</v>
      </c>
    </row>
    <row r="89" spans="2:14" ht="15" customHeight="1">
      <c r="B89" s="20" t="s">
        <v>16</v>
      </c>
      <c r="C89" s="21" t="s">
        <v>64</v>
      </c>
      <c r="D89" s="20" t="s">
        <v>97</v>
      </c>
      <c r="E89" s="22">
        <v>0</v>
      </c>
      <c r="F89" s="22">
        <v>0</v>
      </c>
      <c r="G89" s="22"/>
      <c r="H89" s="22">
        <v>0</v>
      </c>
      <c r="I89" s="22">
        <v>0</v>
      </c>
      <c r="J89" s="22">
        <v>0</v>
      </c>
      <c r="K89" s="22">
        <v>0</v>
      </c>
      <c r="L89" s="22">
        <v>0</v>
      </c>
    </row>
    <row r="90" spans="2:14" s="37" customFormat="1" ht="15">
      <c r="M90" s="36"/>
      <c r="N90" s="36"/>
    </row>
    <row r="91" spans="2:14" s="34" customFormat="1" ht="24" customHeight="1">
      <c r="E91" s="35"/>
      <c r="F91" s="33">
        <f t="shared" ref="F91:L91" si="0">+F13</f>
        <v>3329861062.3500004</v>
      </c>
      <c r="G91" s="33">
        <f t="shared" si="0"/>
        <v>0</v>
      </c>
      <c r="H91" s="33">
        <f t="shared" si="0"/>
        <v>7547247457.3500004</v>
      </c>
      <c r="I91" s="33">
        <f t="shared" si="0"/>
        <v>7389993368.3899994</v>
      </c>
      <c r="J91" s="33">
        <f t="shared" si="0"/>
        <v>6493294359.3899994</v>
      </c>
      <c r="K91" s="33">
        <f t="shared" si="0"/>
        <v>896699009</v>
      </c>
      <c r="L91" s="33">
        <f t="shared" si="0"/>
        <v>157254088.96000099</v>
      </c>
      <c r="M91" s="35"/>
      <c r="N91" s="35"/>
    </row>
    <row r="92" spans="2:14">
      <c r="F92" s="13" t="e">
        <f>+F91-#REF!</f>
        <v>#REF!</v>
      </c>
      <c r="H92" s="13" t="e">
        <f>+H91-#REF!</f>
        <v>#REF!</v>
      </c>
    </row>
    <row r="94" spans="2:14" ht="51">
      <c r="D94" s="16" t="s">
        <v>39</v>
      </c>
      <c r="E94" s="53" t="s">
        <v>8</v>
      </c>
      <c r="F94" s="53" t="s">
        <v>48</v>
      </c>
      <c r="G94" s="53" t="s">
        <v>98</v>
      </c>
      <c r="H94" s="53" t="s">
        <v>14</v>
      </c>
      <c r="I94" s="53" t="str">
        <f t="shared" ref="I94:L94" si="1">+I12</f>
        <v>ACUMULADO VALOR   GPDC FACTURACION</v>
      </c>
      <c r="J94" s="53" t="str">
        <f t="shared" si="1"/>
        <v>ACUMULADO VALOR  GPR RECAUDOS EFECTIVO</v>
      </c>
      <c r="K94" s="53" t="str">
        <f t="shared" si="1"/>
        <v>CUENTAS POR COBRAR</v>
      </c>
      <c r="L94" s="53" t="str">
        <f t="shared" si="1"/>
        <v>POR EJECUTAR</v>
      </c>
    </row>
    <row r="95" spans="2:14" ht="12">
      <c r="D95" s="2"/>
      <c r="E95" s="1"/>
      <c r="F95" s="1"/>
      <c r="G95" s="1"/>
      <c r="H95" s="1"/>
      <c r="I95" s="1"/>
      <c r="K95" s="1"/>
      <c r="L95" s="1"/>
    </row>
    <row r="96" spans="2:14" ht="21.75" customHeight="1">
      <c r="D96" s="10" t="s">
        <v>15</v>
      </c>
      <c r="E96" s="5">
        <f t="shared" ref="E96:F96" si="2">+E14</f>
        <v>1437808584</v>
      </c>
      <c r="F96" s="5">
        <f t="shared" si="2"/>
        <v>69307483.909999996</v>
      </c>
      <c r="G96" s="5">
        <f t="shared" ref="G96:L96" si="3">+G14</f>
        <v>0</v>
      </c>
      <c r="H96" s="5">
        <f t="shared" si="3"/>
        <v>1507116067.9100001</v>
      </c>
      <c r="I96" s="5">
        <f t="shared" si="3"/>
        <v>1374288394.5700002</v>
      </c>
      <c r="J96" s="5">
        <f t="shared" si="3"/>
        <v>1283284031.5699999</v>
      </c>
      <c r="K96" s="5">
        <f t="shared" si="3"/>
        <v>91004363.000000238</v>
      </c>
      <c r="L96" s="5">
        <f t="shared" si="3"/>
        <v>132827673.33999991</v>
      </c>
    </row>
    <row r="97" spans="2:14" ht="21.75" customHeight="1">
      <c r="D97" s="11" t="s">
        <v>25</v>
      </c>
      <c r="E97" s="6">
        <f t="shared" ref="E97:F97" si="4">+E40</f>
        <v>726843780</v>
      </c>
      <c r="F97" s="6">
        <f t="shared" si="4"/>
        <v>2840760245.4400001</v>
      </c>
      <c r="G97" s="6">
        <f t="shared" ref="G97:L97" si="5">+G40</f>
        <v>0</v>
      </c>
      <c r="H97" s="6">
        <f t="shared" si="5"/>
        <v>3567604025.4400001</v>
      </c>
      <c r="I97" s="6">
        <f t="shared" si="5"/>
        <v>3512218908.7499995</v>
      </c>
      <c r="J97" s="6">
        <f t="shared" si="5"/>
        <v>2839459227.75</v>
      </c>
      <c r="K97" s="6">
        <f t="shared" si="5"/>
        <v>672759680.99999952</v>
      </c>
      <c r="L97" s="6">
        <f t="shared" si="5"/>
        <v>55385116.690000534</v>
      </c>
    </row>
    <row r="98" spans="2:14" ht="21.75" customHeight="1">
      <c r="D98" s="12" t="s">
        <v>26</v>
      </c>
      <c r="E98" s="7">
        <f t="shared" ref="E98:F98" si="6">+E61</f>
        <v>2052734031</v>
      </c>
      <c r="F98" s="7">
        <f t="shared" si="6"/>
        <v>419793333</v>
      </c>
      <c r="G98" s="7">
        <f t="shared" ref="G98:L98" si="7">+G61</f>
        <v>0</v>
      </c>
      <c r="H98" s="7">
        <f t="shared" si="7"/>
        <v>2472527364</v>
      </c>
      <c r="I98" s="7">
        <f t="shared" si="7"/>
        <v>2503486065.0699997</v>
      </c>
      <c r="J98" s="7">
        <f t="shared" si="7"/>
        <v>2370551100.0700002</v>
      </c>
      <c r="K98" s="7">
        <f t="shared" si="7"/>
        <v>132934964.99999952</v>
      </c>
      <c r="L98" s="7">
        <f t="shared" si="7"/>
        <v>-30958701.069999695</v>
      </c>
    </row>
    <row r="99" spans="2:14" ht="21.75" customHeight="1">
      <c r="D99" s="25" t="s">
        <v>0</v>
      </c>
      <c r="E99" s="28">
        <f t="shared" ref="E99:F99" si="8">SUM(E95:E98)</f>
        <v>4217386395</v>
      </c>
      <c r="F99" s="28">
        <f t="shared" si="8"/>
        <v>3329861062.3499999</v>
      </c>
      <c r="G99" s="28">
        <f t="shared" ref="G99:L99" si="9">SUM(G95:G98)</f>
        <v>0</v>
      </c>
      <c r="H99" s="28">
        <f t="shared" si="9"/>
        <v>7547247457.3500004</v>
      </c>
      <c r="I99" s="28">
        <f t="shared" si="9"/>
        <v>7389993368.3899994</v>
      </c>
      <c r="J99" s="28">
        <f t="shared" si="9"/>
        <v>6493294359.3899994</v>
      </c>
      <c r="K99" s="28">
        <f t="shared" si="9"/>
        <v>896699008.99999928</v>
      </c>
      <c r="L99" s="28">
        <f t="shared" si="9"/>
        <v>157254088.96000075</v>
      </c>
    </row>
    <row r="100" spans="2:14">
      <c r="E100" s="1"/>
      <c r="F100" s="1"/>
      <c r="G100" s="1"/>
      <c r="H100" s="29"/>
      <c r="I100" s="1"/>
      <c r="K100" s="29"/>
      <c r="L100" s="29"/>
    </row>
    <row r="101" spans="2:14">
      <c r="E101" s="1"/>
      <c r="F101" s="1"/>
      <c r="G101" s="1"/>
      <c r="H101" s="29"/>
      <c r="I101" s="1"/>
      <c r="K101" s="29"/>
      <c r="L101" s="29"/>
    </row>
    <row r="102" spans="2:14">
      <c r="E102" s="1"/>
      <c r="F102" s="1"/>
      <c r="G102" s="1"/>
      <c r="H102" s="29"/>
      <c r="I102" s="1"/>
      <c r="K102" s="29"/>
      <c r="L102" s="29"/>
    </row>
    <row r="103" spans="2:14">
      <c r="E103" s="1"/>
      <c r="F103" s="1"/>
      <c r="G103" s="1"/>
      <c r="H103" s="29"/>
      <c r="I103" s="1"/>
      <c r="K103" s="29"/>
      <c r="L103" s="29"/>
    </row>
    <row r="107" spans="2:14" s="57" customFormat="1" ht="15">
      <c r="B107" s="57" t="s">
        <v>110</v>
      </c>
      <c r="D107" s="57" t="s">
        <v>109</v>
      </c>
      <c r="E107" s="58"/>
      <c r="F107" s="57" t="s">
        <v>271</v>
      </c>
      <c r="G107" s="58"/>
      <c r="H107" s="58"/>
      <c r="I107" s="58"/>
      <c r="J107" s="58"/>
      <c r="K107" s="58"/>
      <c r="L107" s="58"/>
      <c r="M107" s="58"/>
      <c r="N107" s="58"/>
    </row>
    <row r="108" spans="2:14" ht="12">
      <c r="B108" s="27" t="s">
        <v>111</v>
      </c>
      <c r="D108" s="27" t="s">
        <v>272</v>
      </c>
      <c r="F108" s="27" t="s">
        <v>273</v>
      </c>
    </row>
  </sheetData>
  <mergeCells count="1">
    <mergeCell ref="B8:L8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Q356"/>
  <sheetViews>
    <sheetView topLeftCell="F166" workbookViewId="0">
      <selection activeCell="K18" sqref="K18"/>
    </sheetView>
  </sheetViews>
  <sheetFormatPr baseColWidth="10" defaultColWidth="18.85546875" defaultRowHeight="12.75"/>
  <cols>
    <col min="1" max="1" width="3.7109375" style="129" customWidth="1"/>
    <col min="2" max="3" width="18.85546875" style="129"/>
    <col min="4" max="4" width="26.7109375" style="129" customWidth="1"/>
    <col min="5" max="5" width="31.140625" style="129" customWidth="1"/>
    <col min="6" max="6" width="18.85546875" style="129"/>
    <col min="7" max="7" width="16.5703125" style="129" customWidth="1"/>
    <col min="8" max="16" width="18.85546875" style="134"/>
    <col min="17" max="17" width="22.7109375" style="134" customWidth="1"/>
    <col min="18" max="16384" width="18.85546875" style="129"/>
  </cols>
  <sheetData>
    <row r="2" spans="2:17" s="34" customFormat="1">
      <c r="B2" s="122" t="s">
        <v>100</v>
      </c>
      <c r="C2" s="122"/>
      <c r="D2" s="123"/>
      <c r="E2" s="123"/>
      <c r="F2" s="123"/>
      <c r="G2" s="123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2:17" s="34" customFormat="1">
      <c r="B3" s="122" t="s">
        <v>101</v>
      </c>
      <c r="C3" s="122"/>
      <c r="D3" s="123"/>
      <c r="E3" s="123"/>
      <c r="F3" s="123"/>
      <c r="G3" s="123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2:17" s="34" customFormat="1">
      <c r="B4" s="122" t="s">
        <v>332</v>
      </c>
      <c r="C4" s="122"/>
      <c r="D4" s="123"/>
      <c r="E4" s="123"/>
      <c r="F4" s="123"/>
      <c r="G4" s="123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2:17" s="34" customFormat="1">
      <c r="B5" s="122" t="s">
        <v>333</v>
      </c>
      <c r="C5" s="122"/>
      <c r="D5" s="123"/>
      <c r="E5" s="123"/>
      <c r="F5" s="123"/>
      <c r="G5" s="123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2:17" s="34" customFormat="1">
      <c r="B6" s="122"/>
      <c r="C6" s="122"/>
      <c r="D6" s="123"/>
      <c r="E6" s="123"/>
      <c r="F6" s="123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8" spans="2:17" s="34" customFormat="1">
      <c r="B8" s="163" t="s">
        <v>331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</row>
    <row r="9" spans="2:17" s="125" customFormat="1">
      <c r="F9" s="126"/>
      <c r="G9" s="126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0" spans="2:17" ht="52.5" customHeight="1">
      <c r="B10" s="128" t="s">
        <v>5</v>
      </c>
      <c r="C10" s="128" t="s">
        <v>7</v>
      </c>
      <c r="D10" s="128" t="s">
        <v>114</v>
      </c>
      <c r="E10" s="53" t="s">
        <v>115</v>
      </c>
      <c r="F10" s="53" t="s">
        <v>6</v>
      </c>
      <c r="G10" s="53" t="s">
        <v>116</v>
      </c>
      <c r="H10" s="53" t="s">
        <v>8</v>
      </c>
      <c r="I10" s="53" t="s">
        <v>42</v>
      </c>
      <c r="J10" s="53" t="s">
        <v>117</v>
      </c>
      <c r="K10" s="53" t="s">
        <v>118</v>
      </c>
      <c r="L10" s="53" t="s">
        <v>119</v>
      </c>
      <c r="M10" s="53" t="s">
        <v>43</v>
      </c>
      <c r="N10" s="53" t="s">
        <v>120</v>
      </c>
      <c r="O10" s="53" t="s">
        <v>121</v>
      </c>
      <c r="P10" s="53" t="s">
        <v>122</v>
      </c>
      <c r="Q10" s="53" t="s">
        <v>274</v>
      </c>
    </row>
    <row r="11" spans="2:17">
      <c r="B11" s="130" t="s">
        <v>15</v>
      </c>
      <c r="C11" s="130" t="s">
        <v>16</v>
      </c>
      <c r="D11" s="131" t="s">
        <v>124</v>
      </c>
      <c r="E11" s="130" t="s">
        <v>334</v>
      </c>
      <c r="F11" s="130" t="s">
        <v>125</v>
      </c>
      <c r="G11" s="130" t="s">
        <v>335</v>
      </c>
      <c r="H11" s="132">
        <v>152045161.19999999</v>
      </c>
      <c r="I11" s="132">
        <v>0</v>
      </c>
      <c r="J11" s="132">
        <v>0</v>
      </c>
      <c r="K11" s="132">
        <v>0</v>
      </c>
      <c r="L11" s="132">
        <v>378220</v>
      </c>
      <c r="M11" s="132">
        <v>151666941.19999999</v>
      </c>
      <c r="N11" s="132">
        <v>151666941</v>
      </c>
      <c r="O11" s="132">
        <v>150185510</v>
      </c>
      <c r="P11" s="132">
        <v>0.2</v>
      </c>
      <c r="Q11" s="132">
        <f t="shared" ref="Q11:Q74" si="0">+N11/M11</f>
        <v>0.99999999868132117</v>
      </c>
    </row>
    <row r="12" spans="2:17">
      <c r="B12" s="130" t="s">
        <v>15</v>
      </c>
      <c r="C12" s="130" t="s">
        <v>16</v>
      </c>
      <c r="D12" s="131" t="s">
        <v>336</v>
      </c>
      <c r="E12" s="130" t="s">
        <v>337</v>
      </c>
      <c r="F12" s="130" t="s">
        <v>146</v>
      </c>
      <c r="G12" s="130" t="s">
        <v>335</v>
      </c>
      <c r="H12" s="132">
        <v>3001860</v>
      </c>
      <c r="I12" s="132">
        <v>0</v>
      </c>
      <c r="J12" s="132">
        <v>0</v>
      </c>
      <c r="K12" s="132">
        <v>0</v>
      </c>
      <c r="L12" s="132">
        <v>3000000</v>
      </c>
      <c r="M12" s="132">
        <v>1860</v>
      </c>
      <c r="N12" s="132">
        <v>0</v>
      </c>
      <c r="O12" s="132">
        <v>0</v>
      </c>
      <c r="P12" s="132">
        <v>1860</v>
      </c>
      <c r="Q12" s="132">
        <f t="shared" si="0"/>
        <v>0</v>
      </c>
    </row>
    <row r="13" spans="2:17">
      <c r="B13" s="130" t="s">
        <v>15</v>
      </c>
      <c r="C13" s="130" t="s">
        <v>16</v>
      </c>
      <c r="D13" s="131" t="s">
        <v>140</v>
      </c>
      <c r="E13" s="130" t="s">
        <v>338</v>
      </c>
      <c r="F13" s="130" t="s">
        <v>141</v>
      </c>
      <c r="G13" s="130" t="s">
        <v>335</v>
      </c>
      <c r="H13" s="132">
        <v>5719860</v>
      </c>
      <c r="I13" s="132">
        <v>0</v>
      </c>
      <c r="J13" s="132">
        <v>0</v>
      </c>
      <c r="K13" s="132">
        <v>2000000</v>
      </c>
      <c r="L13" s="132">
        <v>1555000</v>
      </c>
      <c r="M13" s="132">
        <v>6164860</v>
      </c>
      <c r="N13" s="132">
        <v>4627800</v>
      </c>
      <c r="O13" s="132">
        <v>4627800</v>
      </c>
      <c r="P13" s="132">
        <v>1537060</v>
      </c>
      <c r="Q13" s="132">
        <f t="shared" si="0"/>
        <v>0.75067398124207196</v>
      </c>
    </row>
    <row r="14" spans="2:17">
      <c r="B14" s="130" t="s">
        <v>15</v>
      </c>
      <c r="C14" s="130" t="s">
        <v>16</v>
      </c>
      <c r="D14" s="131" t="s">
        <v>133</v>
      </c>
      <c r="E14" s="130" t="s">
        <v>339</v>
      </c>
      <c r="F14" s="130" t="s">
        <v>134</v>
      </c>
      <c r="G14" s="130" t="s">
        <v>335</v>
      </c>
      <c r="H14" s="132">
        <v>6698620.0499999998</v>
      </c>
      <c r="I14" s="132">
        <v>0</v>
      </c>
      <c r="J14" s="132">
        <v>0</v>
      </c>
      <c r="K14" s="132">
        <v>0</v>
      </c>
      <c r="L14" s="132">
        <v>0</v>
      </c>
      <c r="M14" s="132">
        <v>6698620.0499999998</v>
      </c>
      <c r="N14" s="132">
        <v>6289014</v>
      </c>
      <c r="O14" s="132">
        <v>6289014</v>
      </c>
      <c r="P14" s="132">
        <v>409606.05</v>
      </c>
      <c r="Q14" s="132">
        <f t="shared" si="0"/>
        <v>0.93885217448629588</v>
      </c>
    </row>
    <row r="15" spans="2:17">
      <c r="B15" s="130" t="s">
        <v>15</v>
      </c>
      <c r="C15" s="130" t="s">
        <v>16</v>
      </c>
      <c r="D15" s="131" t="s">
        <v>126</v>
      </c>
      <c r="E15" s="130" t="s">
        <v>340</v>
      </c>
      <c r="F15" s="130" t="s">
        <v>127</v>
      </c>
      <c r="G15" s="130" t="s">
        <v>335</v>
      </c>
      <c r="H15" s="132">
        <v>6698620.0499999998</v>
      </c>
      <c r="I15" s="132">
        <v>0</v>
      </c>
      <c r="J15" s="132">
        <v>0</v>
      </c>
      <c r="K15" s="132">
        <v>0</v>
      </c>
      <c r="L15" s="132">
        <v>0</v>
      </c>
      <c r="M15" s="132">
        <v>6698620.0499999998</v>
      </c>
      <c r="N15" s="132">
        <v>0</v>
      </c>
      <c r="O15" s="132">
        <v>0</v>
      </c>
      <c r="P15" s="132">
        <v>6698620.0499999998</v>
      </c>
      <c r="Q15" s="132">
        <f t="shared" si="0"/>
        <v>0</v>
      </c>
    </row>
    <row r="16" spans="2:17">
      <c r="B16" s="130" t="s">
        <v>15</v>
      </c>
      <c r="C16" s="130" t="s">
        <v>16</v>
      </c>
      <c r="D16" s="131" t="s">
        <v>341</v>
      </c>
      <c r="E16" s="130" t="s">
        <v>342</v>
      </c>
      <c r="F16" s="130" t="s">
        <v>132</v>
      </c>
      <c r="G16" s="130" t="s">
        <v>335</v>
      </c>
      <c r="H16" s="132">
        <v>14514123.35</v>
      </c>
      <c r="I16" s="132">
        <v>0</v>
      </c>
      <c r="J16" s="132">
        <v>0</v>
      </c>
      <c r="K16" s="132">
        <v>1500000</v>
      </c>
      <c r="L16" s="132">
        <v>1000000</v>
      </c>
      <c r="M16" s="132">
        <v>15014123.35</v>
      </c>
      <c r="N16" s="132">
        <v>14665115</v>
      </c>
      <c r="O16" s="132">
        <v>14665115</v>
      </c>
      <c r="P16" s="132">
        <v>349008.35</v>
      </c>
      <c r="Q16" s="132">
        <f t="shared" si="0"/>
        <v>0.97675466346824702</v>
      </c>
    </row>
    <row r="17" spans="2:17">
      <c r="B17" s="130" t="s">
        <v>15</v>
      </c>
      <c r="C17" s="130" t="s">
        <v>16</v>
      </c>
      <c r="D17" s="131" t="s">
        <v>343</v>
      </c>
      <c r="E17" s="130" t="s">
        <v>344</v>
      </c>
      <c r="F17" s="130" t="s">
        <v>137</v>
      </c>
      <c r="G17" s="130" t="s">
        <v>335</v>
      </c>
      <c r="H17" s="132">
        <v>6703978.9500000002</v>
      </c>
      <c r="I17" s="132">
        <v>0</v>
      </c>
      <c r="J17" s="132">
        <v>0</v>
      </c>
      <c r="K17" s="132">
        <v>0</v>
      </c>
      <c r="L17" s="132">
        <v>0</v>
      </c>
      <c r="M17" s="132">
        <v>6703978.9500000002</v>
      </c>
      <c r="N17" s="132">
        <v>0</v>
      </c>
      <c r="O17" s="132">
        <v>0</v>
      </c>
      <c r="P17" s="132">
        <v>6703978.9500000002</v>
      </c>
      <c r="Q17" s="132">
        <f t="shared" si="0"/>
        <v>0</v>
      </c>
    </row>
    <row r="18" spans="2:17">
      <c r="B18" s="130" t="s">
        <v>15</v>
      </c>
      <c r="C18" s="130" t="s">
        <v>16</v>
      </c>
      <c r="D18" s="131" t="s">
        <v>256</v>
      </c>
      <c r="E18" s="130" t="s">
        <v>345</v>
      </c>
      <c r="F18" s="130" t="s">
        <v>232</v>
      </c>
      <c r="G18" s="130" t="s">
        <v>335</v>
      </c>
      <c r="H18" s="132">
        <v>6000000</v>
      </c>
      <c r="I18" s="132">
        <v>0</v>
      </c>
      <c r="J18" s="132">
        <v>0</v>
      </c>
      <c r="K18" s="132">
        <v>1000000</v>
      </c>
      <c r="L18" s="132">
        <v>5000000</v>
      </c>
      <c r="M18" s="132">
        <v>2000000</v>
      </c>
      <c r="N18" s="132">
        <v>1876338</v>
      </c>
      <c r="O18" s="132">
        <v>1876338</v>
      </c>
      <c r="P18" s="132">
        <v>123662</v>
      </c>
      <c r="Q18" s="132">
        <f t="shared" si="0"/>
        <v>0.93816900000000003</v>
      </c>
    </row>
    <row r="19" spans="2:17">
      <c r="B19" s="130" t="s">
        <v>15</v>
      </c>
      <c r="C19" s="130" t="s">
        <v>16</v>
      </c>
      <c r="D19" s="131" t="s">
        <v>150</v>
      </c>
      <c r="E19" s="130" t="s">
        <v>346</v>
      </c>
      <c r="F19" s="130" t="s">
        <v>149</v>
      </c>
      <c r="G19" s="130" t="s">
        <v>335</v>
      </c>
      <c r="H19" s="132">
        <v>19292025.739999998</v>
      </c>
      <c r="I19" s="132">
        <v>0</v>
      </c>
      <c r="J19" s="132">
        <v>0</v>
      </c>
      <c r="K19" s="132">
        <v>0</v>
      </c>
      <c r="L19" s="132">
        <v>5000000</v>
      </c>
      <c r="M19" s="132">
        <v>14292025.74</v>
      </c>
      <c r="N19" s="132">
        <v>5261318</v>
      </c>
      <c r="O19" s="132">
        <v>5261318</v>
      </c>
      <c r="P19" s="132">
        <v>9030707.7400000002</v>
      </c>
      <c r="Q19" s="132">
        <f t="shared" si="0"/>
        <v>0.36812961967139585</v>
      </c>
    </row>
    <row r="20" spans="2:17">
      <c r="B20" s="130" t="s">
        <v>15</v>
      </c>
      <c r="C20" s="130" t="s">
        <v>16</v>
      </c>
      <c r="D20" s="131" t="s">
        <v>152</v>
      </c>
      <c r="E20" s="130" t="s">
        <v>347</v>
      </c>
      <c r="F20" s="130" t="s">
        <v>151</v>
      </c>
      <c r="G20" s="130" t="s">
        <v>335</v>
      </c>
      <c r="H20" s="132">
        <v>13665184.9</v>
      </c>
      <c r="I20" s="132">
        <v>0</v>
      </c>
      <c r="J20" s="132">
        <v>0</v>
      </c>
      <c r="K20" s="132">
        <v>0</v>
      </c>
      <c r="L20" s="132">
        <v>0</v>
      </c>
      <c r="M20" s="132">
        <v>13665184.9</v>
      </c>
      <c r="N20" s="132">
        <v>295692</v>
      </c>
      <c r="O20" s="132">
        <v>295692</v>
      </c>
      <c r="P20" s="132">
        <v>13369492.9</v>
      </c>
      <c r="Q20" s="132">
        <f t="shared" si="0"/>
        <v>2.1638346071702258E-2</v>
      </c>
    </row>
    <row r="21" spans="2:17">
      <c r="B21" s="130" t="s">
        <v>15</v>
      </c>
      <c r="C21" s="130" t="s">
        <v>16</v>
      </c>
      <c r="D21" s="131" t="s">
        <v>130</v>
      </c>
      <c r="E21" s="130" t="s">
        <v>348</v>
      </c>
      <c r="F21" s="130" t="s">
        <v>131</v>
      </c>
      <c r="G21" s="130" t="s">
        <v>335</v>
      </c>
      <c r="H21" s="132">
        <v>1886192.97</v>
      </c>
      <c r="I21" s="132">
        <v>0</v>
      </c>
      <c r="J21" s="132">
        <v>0</v>
      </c>
      <c r="K21" s="132">
        <v>0</v>
      </c>
      <c r="L21" s="132">
        <v>0</v>
      </c>
      <c r="M21" s="132">
        <v>1886192.97</v>
      </c>
      <c r="N21" s="132">
        <v>20901</v>
      </c>
      <c r="O21" s="132">
        <v>20901</v>
      </c>
      <c r="P21" s="132">
        <v>1865291.97</v>
      </c>
      <c r="Q21" s="132">
        <f t="shared" si="0"/>
        <v>1.1081050736818301E-2</v>
      </c>
    </row>
    <row r="22" spans="2:17">
      <c r="B22" s="130" t="s">
        <v>15</v>
      </c>
      <c r="C22" s="130" t="s">
        <v>16</v>
      </c>
      <c r="D22" s="131" t="s">
        <v>130</v>
      </c>
      <c r="E22" s="130" t="s">
        <v>348</v>
      </c>
      <c r="F22" s="130" t="s">
        <v>153</v>
      </c>
      <c r="G22" s="130" t="s">
        <v>335</v>
      </c>
      <c r="H22" s="132">
        <v>15718274.73</v>
      </c>
      <c r="I22" s="132">
        <v>0</v>
      </c>
      <c r="J22" s="132">
        <v>0</v>
      </c>
      <c r="K22" s="132">
        <v>0</v>
      </c>
      <c r="L22" s="132">
        <v>14000000</v>
      </c>
      <c r="M22" s="132">
        <v>1718274.73</v>
      </c>
      <c r="N22" s="132">
        <v>299000</v>
      </c>
      <c r="O22" s="132">
        <v>299000</v>
      </c>
      <c r="P22" s="132">
        <v>1419274.73</v>
      </c>
      <c r="Q22" s="132">
        <f t="shared" si="0"/>
        <v>0.17401175422046741</v>
      </c>
    </row>
    <row r="23" spans="2:17">
      <c r="B23" s="130" t="s">
        <v>15</v>
      </c>
      <c r="C23" s="130" t="s">
        <v>16</v>
      </c>
      <c r="D23" s="131" t="s">
        <v>156</v>
      </c>
      <c r="E23" s="130" t="s">
        <v>349</v>
      </c>
      <c r="F23" s="130" t="s">
        <v>157</v>
      </c>
      <c r="G23" s="130" t="s">
        <v>335</v>
      </c>
      <c r="H23" s="132">
        <v>6430675.25</v>
      </c>
      <c r="I23" s="132">
        <v>0</v>
      </c>
      <c r="J23" s="132">
        <v>0</v>
      </c>
      <c r="K23" s="132">
        <v>0</v>
      </c>
      <c r="L23" s="132">
        <v>0</v>
      </c>
      <c r="M23" s="132">
        <v>6430675.25</v>
      </c>
      <c r="N23" s="132">
        <v>4037700</v>
      </c>
      <c r="O23" s="132">
        <v>4037700</v>
      </c>
      <c r="P23" s="132">
        <v>2392975.25</v>
      </c>
      <c r="Q23" s="132">
        <f t="shared" si="0"/>
        <v>0.62788118557223049</v>
      </c>
    </row>
    <row r="24" spans="2:17">
      <c r="B24" s="130" t="s">
        <v>15</v>
      </c>
      <c r="C24" s="130" t="s">
        <v>16</v>
      </c>
      <c r="D24" s="131" t="s">
        <v>154</v>
      </c>
      <c r="E24" s="130" t="s">
        <v>350</v>
      </c>
      <c r="F24" s="130" t="s">
        <v>155</v>
      </c>
      <c r="G24" s="130" t="s">
        <v>335</v>
      </c>
      <c r="H24" s="132">
        <v>2083221.2</v>
      </c>
      <c r="I24" s="132">
        <v>0</v>
      </c>
      <c r="J24" s="132">
        <v>0</v>
      </c>
      <c r="K24" s="132">
        <v>0</v>
      </c>
      <c r="L24" s="132">
        <v>0</v>
      </c>
      <c r="M24" s="132">
        <v>2083221.2</v>
      </c>
      <c r="N24" s="132">
        <v>490100</v>
      </c>
      <c r="O24" s="132">
        <v>490100</v>
      </c>
      <c r="P24" s="132">
        <v>1593121.2</v>
      </c>
      <c r="Q24" s="132">
        <f t="shared" si="0"/>
        <v>0.23526066266990756</v>
      </c>
    </row>
    <row r="25" spans="2:17">
      <c r="B25" s="130" t="s">
        <v>15</v>
      </c>
      <c r="C25" s="130" t="s">
        <v>16</v>
      </c>
      <c r="D25" s="131" t="s">
        <v>147</v>
      </c>
      <c r="E25" s="130" t="s">
        <v>351</v>
      </c>
      <c r="F25" s="130" t="s">
        <v>148</v>
      </c>
      <c r="G25" s="130" t="s">
        <v>335</v>
      </c>
      <c r="H25" s="132">
        <v>803834.41</v>
      </c>
      <c r="I25" s="132">
        <v>0</v>
      </c>
      <c r="J25" s="132">
        <v>0</v>
      </c>
      <c r="K25" s="132">
        <v>0</v>
      </c>
      <c r="L25" s="132">
        <v>803834</v>
      </c>
      <c r="M25" s="132">
        <v>0.41</v>
      </c>
      <c r="N25" s="132">
        <v>0</v>
      </c>
      <c r="O25" s="132">
        <v>0</v>
      </c>
      <c r="P25" s="132">
        <v>0.41</v>
      </c>
      <c r="Q25" s="132">
        <f t="shared" si="0"/>
        <v>0</v>
      </c>
    </row>
    <row r="26" spans="2:17">
      <c r="B26" s="130" t="s">
        <v>15</v>
      </c>
      <c r="C26" s="130" t="s">
        <v>16</v>
      </c>
      <c r="D26" s="131" t="s">
        <v>145</v>
      </c>
      <c r="E26" s="130" t="s">
        <v>352</v>
      </c>
      <c r="F26" s="130" t="s">
        <v>162</v>
      </c>
      <c r="G26" s="130" t="s">
        <v>335</v>
      </c>
      <c r="H26" s="132">
        <v>1607668.81</v>
      </c>
      <c r="I26" s="132">
        <v>0</v>
      </c>
      <c r="J26" s="132">
        <v>0</v>
      </c>
      <c r="K26" s="132">
        <v>0</v>
      </c>
      <c r="L26" s="132">
        <v>0</v>
      </c>
      <c r="M26" s="132">
        <v>1607668.81</v>
      </c>
      <c r="N26" s="132">
        <v>1332660</v>
      </c>
      <c r="O26" s="132">
        <v>1332660</v>
      </c>
      <c r="P26" s="132">
        <v>275008.81</v>
      </c>
      <c r="Q26" s="132">
        <f t="shared" si="0"/>
        <v>0.82893938833085901</v>
      </c>
    </row>
    <row r="27" spans="2:17">
      <c r="B27" s="130" t="s">
        <v>15</v>
      </c>
      <c r="C27" s="130" t="s">
        <v>16</v>
      </c>
      <c r="D27" s="131" t="s">
        <v>135</v>
      </c>
      <c r="E27" s="130" t="s">
        <v>353</v>
      </c>
      <c r="F27" s="130" t="s">
        <v>136</v>
      </c>
      <c r="G27" s="130" t="s">
        <v>335</v>
      </c>
      <c r="H27" s="132">
        <v>6703978.9500000002</v>
      </c>
      <c r="I27" s="132">
        <v>0</v>
      </c>
      <c r="J27" s="132">
        <v>0</v>
      </c>
      <c r="K27" s="132">
        <v>0</v>
      </c>
      <c r="L27" s="132">
        <v>0</v>
      </c>
      <c r="M27" s="132">
        <v>6703978.9500000002</v>
      </c>
      <c r="N27" s="132">
        <v>0</v>
      </c>
      <c r="O27" s="132">
        <v>0</v>
      </c>
      <c r="P27" s="132">
        <v>6703978.9500000002</v>
      </c>
      <c r="Q27" s="132">
        <f t="shared" si="0"/>
        <v>0</v>
      </c>
    </row>
    <row r="28" spans="2:17">
      <c r="B28" s="130" t="s">
        <v>15</v>
      </c>
      <c r="C28" s="130" t="s">
        <v>16</v>
      </c>
      <c r="D28" s="131" t="s">
        <v>138</v>
      </c>
      <c r="E28" s="130" t="s">
        <v>354</v>
      </c>
      <c r="F28" s="130" t="s">
        <v>139</v>
      </c>
      <c r="G28" s="130" t="s">
        <v>335</v>
      </c>
      <c r="H28" s="132">
        <v>1000</v>
      </c>
      <c r="I28" s="132">
        <v>0</v>
      </c>
      <c r="J28" s="132">
        <v>0</v>
      </c>
      <c r="K28" s="132">
        <v>0</v>
      </c>
      <c r="L28" s="132">
        <v>0</v>
      </c>
      <c r="M28" s="132">
        <v>1000</v>
      </c>
      <c r="N28" s="132">
        <v>0</v>
      </c>
      <c r="O28" s="132">
        <v>0</v>
      </c>
      <c r="P28" s="132">
        <v>1000</v>
      </c>
      <c r="Q28" s="132">
        <f t="shared" si="0"/>
        <v>0</v>
      </c>
    </row>
    <row r="29" spans="2:17">
      <c r="B29" s="130" t="s">
        <v>15</v>
      </c>
      <c r="C29" s="130" t="s">
        <v>16</v>
      </c>
      <c r="D29" s="131" t="s">
        <v>128</v>
      </c>
      <c r="E29" s="130" t="s">
        <v>355</v>
      </c>
      <c r="F29" s="130" t="s">
        <v>129</v>
      </c>
      <c r="G29" s="130" t="s">
        <v>335</v>
      </c>
      <c r="H29" s="132">
        <v>844695.34</v>
      </c>
      <c r="I29" s="132">
        <v>0</v>
      </c>
      <c r="J29" s="132">
        <v>0</v>
      </c>
      <c r="K29" s="132">
        <v>0</v>
      </c>
      <c r="L29" s="132">
        <v>0</v>
      </c>
      <c r="M29" s="132">
        <v>844695.34</v>
      </c>
      <c r="N29" s="132">
        <v>0</v>
      </c>
      <c r="O29" s="132">
        <v>0</v>
      </c>
      <c r="P29" s="132">
        <v>844695.34</v>
      </c>
      <c r="Q29" s="132">
        <f t="shared" si="0"/>
        <v>0</v>
      </c>
    </row>
    <row r="30" spans="2:17">
      <c r="B30" s="130" t="s">
        <v>15</v>
      </c>
      <c r="C30" s="130" t="s">
        <v>16</v>
      </c>
      <c r="D30" s="131" t="s">
        <v>178</v>
      </c>
      <c r="E30" s="130" t="s">
        <v>356</v>
      </c>
      <c r="F30" s="130" t="s">
        <v>179</v>
      </c>
      <c r="G30" s="130" t="s">
        <v>335</v>
      </c>
      <c r="H30" s="132">
        <v>360800</v>
      </c>
      <c r="I30" s="132">
        <v>0</v>
      </c>
      <c r="J30" s="132">
        <v>0</v>
      </c>
      <c r="K30" s="132">
        <v>0</v>
      </c>
      <c r="L30" s="132">
        <v>0</v>
      </c>
      <c r="M30" s="132">
        <v>360800</v>
      </c>
      <c r="N30" s="132">
        <v>310000</v>
      </c>
      <c r="O30" s="132">
        <v>310000</v>
      </c>
      <c r="P30" s="132">
        <v>50800</v>
      </c>
      <c r="Q30" s="132">
        <f t="shared" si="0"/>
        <v>0.85920177383592022</v>
      </c>
    </row>
    <row r="31" spans="2:17">
      <c r="B31" s="130" t="s">
        <v>15</v>
      </c>
      <c r="C31" s="130" t="s">
        <v>18</v>
      </c>
      <c r="D31" s="131" t="s">
        <v>158</v>
      </c>
      <c r="E31" s="130" t="s">
        <v>357</v>
      </c>
      <c r="F31" s="130" t="s">
        <v>159</v>
      </c>
      <c r="G31" s="130" t="s">
        <v>335</v>
      </c>
      <c r="H31" s="132">
        <v>7300000</v>
      </c>
      <c r="I31" s="132">
        <v>0</v>
      </c>
      <c r="J31" s="132">
        <v>0</v>
      </c>
      <c r="K31" s="132">
        <v>1500000</v>
      </c>
      <c r="L31" s="132">
        <v>500000</v>
      </c>
      <c r="M31" s="132">
        <v>8300000</v>
      </c>
      <c r="N31" s="132">
        <v>7290049</v>
      </c>
      <c r="O31" s="132">
        <v>7290049</v>
      </c>
      <c r="P31" s="132">
        <v>1009951</v>
      </c>
      <c r="Q31" s="132">
        <f t="shared" si="0"/>
        <v>0.87831915662650606</v>
      </c>
    </row>
    <row r="32" spans="2:17">
      <c r="B32" s="130" t="s">
        <v>15</v>
      </c>
      <c r="C32" s="130" t="s">
        <v>18</v>
      </c>
      <c r="D32" s="131" t="s">
        <v>158</v>
      </c>
      <c r="E32" s="130" t="s">
        <v>357</v>
      </c>
      <c r="F32" s="130" t="s">
        <v>160</v>
      </c>
      <c r="G32" s="130" t="s">
        <v>335</v>
      </c>
      <c r="H32" s="132">
        <v>4700000</v>
      </c>
      <c r="I32" s="132">
        <v>0</v>
      </c>
      <c r="J32" s="132">
        <v>0</v>
      </c>
      <c r="K32" s="132">
        <v>0</v>
      </c>
      <c r="L32" s="132">
        <v>0</v>
      </c>
      <c r="M32" s="132">
        <v>4700000</v>
      </c>
      <c r="N32" s="132">
        <v>4700000</v>
      </c>
      <c r="O32" s="132">
        <v>4700000</v>
      </c>
      <c r="P32" s="132">
        <v>0</v>
      </c>
      <c r="Q32" s="132">
        <f t="shared" si="0"/>
        <v>1</v>
      </c>
    </row>
    <row r="33" spans="2:17">
      <c r="B33" s="130" t="s">
        <v>15</v>
      </c>
      <c r="C33" s="130" t="s">
        <v>18</v>
      </c>
      <c r="D33" s="131" t="s">
        <v>158</v>
      </c>
      <c r="E33" s="130" t="s">
        <v>357</v>
      </c>
      <c r="F33" s="130" t="s">
        <v>161</v>
      </c>
      <c r="G33" s="130" t="s">
        <v>335</v>
      </c>
      <c r="H33" s="132">
        <v>750000</v>
      </c>
      <c r="I33" s="132">
        <v>0</v>
      </c>
      <c r="J33" s="132">
        <v>0</v>
      </c>
      <c r="K33" s="132">
        <v>0</v>
      </c>
      <c r="L33" s="132">
        <v>750000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</row>
    <row r="34" spans="2:17">
      <c r="B34" s="130" t="s">
        <v>15</v>
      </c>
      <c r="C34" s="130" t="s">
        <v>18</v>
      </c>
      <c r="D34" s="131" t="s">
        <v>158</v>
      </c>
      <c r="E34" s="130" t="s">
        <v>357</v>
      </c>
      <c r="F34" s="130" t="s">
        <v>176</v>
      </c>
      <c r="G34" s="130" t="s">
        <v>335</v>
      </c>
      <c r="H34" s="132">
        <v>8500000</v>
      </c>
      <c r="I34" s="132">
        <v>0</v>
      </c>
      <c r="J34" s="132">
        <v>0</v>
      </c>
      <c r="K34" s="132">
        <v>0</v>
      </c>
      <c r="L34" s="132">
        <v>8500000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</row>
    <row r="35" spans="2:17">
      <c r="B35" s="130" t="s">
        <v>15</v>
      </c>
      <c r="C35" s="130" t="s">
        <v>18</v>
      </c>
      <c r="D35" s="131" t="s">
        <v>163</v>
      </c>
      <c r="E35" s="130" t="s">
        <v>358</v>
      </c>
      <c r="F35" s="130" t="s">
        <v>164</v>
      </c>
      <c r="G35" s="130" t="s">
        <v>335</v>
      </c>
      <c r="H35" s="132">
        <v>1021543</v>
      </c>
      <c r="I35" s="132">
        <v>0</v>
      </c>
      <c r="J35" s="132">
        <v>0</v>
      </c>
      <c r="K35" s="132">
        <v>0</v>
      </c>
      <c r="L35" s="132">
        <v>0</v>
      </c>
      <c r="M35" s="132">
        <v>1021543</v>
      </c>
      <c r="N35" s="132">
        <v>786842</v>
      </c>
      <c r="O35" s="132">
        <v>786842</v>
      </c>
      <c r="P35" s="132">
        <v>234701</v>
      </c>
      <c r="Q35" s="132">
        <f t="shared" si="0"/>
        <v>0.77024853579340269</v>
      </c>
    </row>
    <row r="36" spans="2:17">
      <c r="B36" s="130" t="s">
        <v>15</v>
      </c>
      <c r="C36" s="130" t="s">
        <v>16</v>
      </c>
      <c r="D36" s="131" t="s">
        <v>163</v>
      </c>
      <c r="E36" s="130" t="s">
        <v>358</v>
      </c>
      <c r="F36" s="130" t="s">
        <v>165</v>
      </c>
      <c r="G36" s="130" t="s">
        <v>335</v>
      </c>
      <c r="H36" s="132">
        <v>14168469</v>
      </c>
      <c r="I36" s="132">
        <v>0</v>
      </c>
      <c r="J36" s="132">
        <v>0</v>
      </c>
      <c r="K36" s="132">
        <v>800000</v>
      </c>
      <c r="L36" s="132">
        <v>0</v>
      </c>
      <c r="M36" s="132">
        <v>14968469</v>
      </c>
      <c r="N36" s="132">
        <v>14453297</v>
      </c>
      <c r="O36" s="132">
        <v>14453297</v>
      </c>
      <c r="P36" s="132">
        <v>515172</v>
      </c>
      <c r="Q36" s="132">
        <f t="shared" si="0"/>
        <v>0.96558285286223999</v>
      </c>
    </row>
    <row r="37" spans="2:17">
      <c r="B37" s="130" t="s">
        <v>15</v>
      </c>
      <c r="C37" s="130" t="s">
        <v>16</v>
      </c>
      <c r="D37" s="131" t="s">
        <v>166</v>
      </c>
      <c r="E37" s="130" t="s">
        <v>359</v>
      </c>
      <c r="F37" s="130" t="s">
        <v>167</v>
      </c>
      <c r="G37" s="130" t="s">
        <v>335</v>
      </c>
      <c r="H37" s="132">
        <v>15000000</v>
      </c>
      <c r="I37" s="132">
        <v>0</v>
      </c>
      <c r="J37" s="132">
        <v>0</v>
      </c>
      <c r="K37" s="132">
        <v>12750000</v>
      </c>
      <c r="L37" s="132">
        <v>0</v>
      </c>
      <c r="M37" s="132">
        <v>27750000</v>
      </c>
      <c r="N37" s="132">
        <v>25883404</v>
      </c>
      <c r="O37" s="132">
        <v>25883403</v>
      </c>
      <c r="P37" s="132">
        <v>1866596</v>
      </c>
      <c r="Q37" s="132">
        <f t="shared" si="0"/>
        <v>0.93273527927927924</v>
      </c>
    </row>
    <row r="38" spans="2:17">
      <c r="B38" s="130" t="s">
        <v>15</v>
      </c>
      <c r="C38" s="130" t="s">
        <v>16</v>
      </c>
      <c r="D38" s="131" t="s">
        <v>166</v>
      </c>
      <c r="E38" s="130" t="s">
        <v>359</v>
      </c>
      <c r="F38" s="130" t="s">
        <v>173</v>
      </c>
      <c r="G38" s="130" t="s">
        <v>335</v>
      </c>
      <c r="H38" s="132">
        <v>1000</v>
      </c>
      <c r="I38" s="132">
        <v>0</v>
      </c>
      <c r="J38" s="132">
        <v>0</v>
      </c>
      <c r="K38" s="132">
        <v>0</v>
      </c>
      <c r="L38" s="132">
        <v>0</v>
      </c>
      <c r="M38" s="132">
        <v>1000</v>
      </c>
      <c r="N38" s="132">
        <v>0</v>
      </c>
      <c r="O38" s="132">
        <v>0</v>
      </c>
      <c r="P38" s="132">
        <v>1000</v>
      </c>
      <c r="Q38" s="132">
        <f t="shared" si="0"/>
        <v>0</v>
      </c>
    </row>
    <row r="39" spans="2:17">
      <c r="B39" s="130" t="s">
        <v>15</v>
      </c>
      <c r="C39" s="130" t="s">
        <v>16</v>
      </c>
      <c r="D39" s="131" t="s">
        <v>166</v>
      </c>
      <c r="E39" s="130" t="s">
        <v>359</v>
      </c>
      <c r="F39" s="130" t="s">
        <v>174</v>
      </c>
      <c r="G39" s="130" t="s">
        <v>335</v>
      </c>
      <c r="H39" s="132">
        <v>1500000</v>
      </c>
      <c r="I39" s="132">
        <v>0</v>
      </c>
      <c r="J39" s="132">
        <v>0</v>
      </c>
      <c r="K39" s="132">
        <v>0</v>
      </c>
      <c r="L39" s="132">
        <v>0</v>
      </c>
      <c r="M39" s="132">
        <v>1500000</v>
      </c>
      <c r="N39" s="132">
        <v>0</v>
      </c>
      <c r="O39" s="132">
        <v>0</v>
      </c>
      <c r="P39" s="132">
        <v>1500000</v>
      </c>
      <c r="Q39" s="132">
        <f t="shared" si="0"/>
        <v>0</v>
      </c>
    </row>
    <row r="40" spans="2:17">
      <c r="B40" s="130" t="s">
        <v>15</v>
      </c>
      <c r="C40" s="130" t="s">
        <v>16</v>
      </c>
      <c r="D40" s="131" t="s">
        <v>142</v>
      </c>
      <c r="E40" s="130" t="s">
        <v>360</v>
      </c>
      <c r="F40" s="130" t="s">
        <v>143</v>
      </c>
      <c r="G40" s="130" t="s">
        <v>335</v>
      </c>
      <c r="H40" s="132">
        <v>200491200</v>
      </c>
      <c r="I40" s="132">
        <v>0</v>
      </c>
      <c r="J40" s="132">
        <v>0</v>
      </c>
      <c r="K40" s="132">
        <v>65000000</v>
      </c>
      <c r="L40" s="132">
        <v>33508034</v>
      </c>
      <c r="M40" s="132">
        <v>231983166</v>
      </c>
      <c r="N40" s="132">
        <v>231983166</v>
      </c>
      <c r="O40" s="132">
        <v>207430000</v>
      </c>
      <c r="P40" s="132">
        <v>0</v>
      </c>
      <c r="Q40" s="132">
        <f t="shared" si="0"/>
        <v>1</v>
      </c>
    </row>
    <row r="41" spans="2:17">
      <c r="B41" s="130" t="s">
        <v>15</v>
      </c>
      <c r="C41" s="130" t="s">
        <v>18</v>
      </c>
      <c r="D41" s="131" t="s">
        <v>142</v>
      </c>
      <c r="E41" s="130" t="s">
        <v>360</v>
      </c>
      <c r="F41" s="130" t="s">
        <v>144</v>
      </c>
      <c r="G41" s="130" t="s">
        <v>335</v>
      </c>
      <c r="H41" s="132">
        <v>7000000</v>
      </c>
      <c r="I41" s="132">
        <v>0</v>
      </c>
      <c r="J41" s="132">
        <v>0</v>
      </c>
      <c r="K41" s="132">
        <v>0</v>
      </c>
      <c r="L41" s="132">
        <v>4000000</v>
      </c>
      <c r="M41" s="132">
        <v>3000000</v>
      </c>
      <c r="N41" s="132">
        <v>3000000</v>
      </c>
      <c r="O41" s="132">
        <v>2892500</v>
      </c>
      <c r="P41" s="132">
        <v>0</v>
      </c>
      <c r="Q41" s="132">
        <f t="shared" si="0"/>
        <v>1</v>
      </c>
    </row>
    <row r="42" spans="2:17">
      <c r="B42" s="130" t="s">
        <v>15</v>
      </c>
      <c r="C42" s="130" t="s">
        <v>16</v>
      </c>
      <c r="D42" s="131" t="s">
        <v>142</v>
      </c>
      <c r="E42" s="130" t="s">
        <v>360</v>
      </c>
      <c r="F42" s="130" t="s">
        <v>168</v>
      </c>
      <c r="G42" s="130" t="s">
        <v>335</v>
      </c>
      <c r="H42" s="132">
        <v>2000000</v>
      </c>
      <c r="I42" s="132">
        <v>0</v>
      </c>
      <c r="J42" s="132">
        <v>0</v>
      </c>
      <c r="K42" s="132">
        <v>400000</v>
      </c>
      <c r="L42" s="132">
        <v>200000</v>
      </c>
      <c r="M42" s="132">
        <v>2200000</v>
      </c>
      <c r="N42" s="132">
        <v>2066400</v>
      </c>
      <c r="O42" s="132">
        <v>2066400</v>
      </c>
      <c r="P42" s="132">
        <v>133600</v>
      </c>
      <c r="Q42" s="132">
        <f t="shared" si="0"/>
        <v>0.93927272727272726</v>
      </c>
    </row>
    <row r="43" spans="2:17">
      <c r="B43" s="130" t="s">
        <v>15</v>
      </c>
      <c r="C43" s="130" t="s">
        <v>16</v>
      </c>
      <c r="D43" s="131" t="s">
        <v>142</v>
      </c>
      <c r="E43" s="130" t="s">
        <v>360</v>
      </c>
      <c r="F43" s="130" t="s">
        <v>170</v>
      </c>
      <c r="G43" s="130" t="s">
        <v>335</v>
      </c>
      <c r="H43" s="132">
        <v>15000000</v>
      </c>
      <c r="I43" s="132">
        <v>0</v>
      </c>
      <c r="J43" s="132">
        <v>0</v>
      </c>
      <c r="K43" s="132">
        <v>200000</v>
      </c>
      <c r="L43" s="132">
        <v>0</v>
      </c>
      <c r="M43" s="132">
        <v>15200000</v>
      </c>
      <c r="N43" s="132">
        <v>15147081</v>
      </c>
      <c r="O43" s="132">
        <v>15147081</v>
      </c>
      <c r="P43" s="132">
        <v>52919</v>
      </c>
      <c r="Q43" s="132">
        <f t="shared" si="0"/>
        <v>0.99651848684210531</v>
      </c>
    </row>
    <row r="44" spans="2:17">
      <c r="B44" s="130" t="s">
        <v>15</v>
      </c>
      <c r="C44" s="130" t="s">
        <v>16</v>
      </c>
      <c r="D44" s="131" t="s">
        <v>142</v>
      </c>
      <c r="E44" s="130" t="s">
        <v>360</v>
      </c>
      <c r="F44" s="130" t="s">
        <v>238</v>
      </c>
      <c r="G44" s="130" t="s">
        <v>335</v>
      </c>
      <c r="H44" s="132">
        <v>500000</v>
      </c>
      <c r="I44" s="132">
        <v>0</v>
      </c>
      <c r="J44" s="132">
        <v>0</v>
      </c>
      <c r="K44" s="132">
        <v>0</v>
      </c>
      <c r="L44" s="132">
        <v>0</v>
      </c>
      <c r="M44" s="132">
        <v>500000</v>
      </c>
      <c r="N44" s="132">
        <v>481000</v>
      </c>
      <c r="O44" s="132">
        <v>481000</v>
      </c>
      <c r="P44" s="132">
        <v>19000</v>
      </c>
      <c r="Q44" s="132">
        <f t="shared" si="0"/>
        <v>0.96199999999999997</v>
      </c>
    </row>
    <row r="45" spans="2:17">
      <c r="B45" s="130" t="s">
        <v>15</v>
      </c>
      <c r="C45" s="130" t="s">
        <v>16</v>
      </c>
      <c r="D45" s="131" t="s">
        <v>171</v>
      </c>
      <c r="E45" s="130" t="s">
        <v>361</v>
      </c>
      <c r="F45" s="130" t="s">
        <v>172</v>
      </c>
      <c r="G45" s="130" t="s">
        <v>335</v>
      </c>
      <c r="H45" s="132">
        <v>1000000</v>
      </c>
      <c r="I45" s="132">
        <v>0</v>
      </c>
      <c r="J45" s="132">
        <v>0</v>
      </c>
      <c r="K45" s="132">
        <v>0</v>
      </c>
      <c r="L45" s="132">
        <v>385400</v>
      </c>
      <c r="M45" s="132">
        <v>614600</v>
      </c>
      <c r="N45" s="132">
        <v>614600</v>
      </c>
      <c r="O45" s="132">
        <v>614600</v>
      </c>
      <c r="P45" s="132">
        <v>0</v>
      </c>
      <c r="Q45" s="132">
        <f t="shared" si="0"/>
        <v>1</v>
      </c>
    </row>
    <row r="46" spans="2:17">
      <c r="B46" s="130" t="s">
        <v>15</v>
      </c>
      <c r="C46" s="130" t="s">
        <v>16</v>
      </c>
      <c r="D46" s="131" t="s">
        <v>171</v>
      </c>
      <c r="E46" s="130" t="s">
        <v>361</v>
      </c>
      <c r="F46" s="130" t="s">
        <v>175</v>
      </c>
      <c r="G46" s="130" t="s">
        <v>335</v>
      </c>
      <c r="H46" s="132">
        <v>3000000</v>
      </c>
      <c r="I46" s="132">
        <v>0</v>
      </c>
      <c r="J46" s="132">
        <v>0</v>
      </c>
      <c r="K46" s="132">
        <v>2000000</v>
      </c>
      <c r="L46" s="132">
        <v>0</v>
      </c>
      <c r="M46" s="132">
        <v>5000000</v>
      </c>
      <c r="N46" s="132">
        <v>3454539</v>
      </c>
      <c r="O46" s="132">
        <v>3454539</v>
      </c>
      <c r="P46" s="132">
        <v>1545461</v>
      </c>
      <c r="Q46" s="132">
        <f t="shared" si="0"/>
        <v>0.69090779999999996</v>
      </c>
    </row>
    <row r="47" spans="2:17">
      <c r="B47" s="130" t="s">
        <v>15</v>
      </c>
      <c r="C47" s="130" t="s">
        <v>16</v>
      </c>
      <c r="D47" s="131" t="s">
        <v>171</v>
      </c>
      <c r="E47" s="130" t="s">
        <v>361</v>
      </c>
      <c r="F47" s="130" t="s">
        <v>177</v>
      </c>
      <c r="G47" s="130" t="s">
        <v>335</v>
      </c>
      <c r="H47" s="132">
        <v>200000</v>
      </c>
      <c r="I47" s="132">
        <v>0</v>
      </c>
      <c r="J47" s="132">
        <v>0</v>
      </c>
      <c r="K47" s="132">
        <v>0</v>
      </c>
      <c r="L47" s="132">
        <v>200000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</row>
    <row r="48" spans="2:17">
      <c r="B48" s="130" t="s">
        <v>15</v>
      </c>
      <c r="C48" s="130" t="s">
        <v>16</v>
      </c>
      <c r="D48" s="131" t="s">
        <v>171</v>
      </c>
      <c r="E48" s="130" t="s">
        <v>361</v>
      </c>
      <c r="F48" s="130" t="s">
        <v>180</v>
      </c>
      <c r="G48" s="130" t="s">
        <v>335</v>
      </c>
      <c r="H48" s="132">
        <v>500000</v>
      </c>
      <c r="I48" s="132">
        <v>0</v>
      </c>
      <c r="J48" s="132">
        <v>0</v>
      </c>
      <c r="K48" s="132">
        <v>0</v>
      </c>
      <c r="L48" s="132">
        <v>500000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</row>
    <row r="49" spans="2:17">
      <c r="B49" s="130" t="s">
        <v>15</v>
      </c>
      <c r="C49" s="130" t="s">
        <v>16</v>
      </c>
      <c r="D49" s="131" t="s">
        <v>171</v>
      </c>
      <c r="E49" s="130" t="s">
        <v>361</v>
      </c>
      <c r="F49" s="130" t="s">
        <v>181</v>
      </c>
      <c r="G49" s="130" t="s">
        <v>335</v>
      </c>
      <c r="H49" s="132">
        <v>500000</v>
      </c>
      <c r="I49" s="132">
        <v>0</v>
      </c>
      <c r="J49" s="132">
        <v>0</v>
      </c>
      <c r="K49" s="132">
        <v>0</v>
      </c>
      <c r="L49" s="132">
        <v>500000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</row>
    <row r="50" spans="2:17">
      <c r="B50" s="130" t="s">
        <v>15</v>
      </c>
      <c r="C50" s="130" t="s">
        <v>16</v>
      </c>
      <c r="D50" s="131" t="s">
        <v>171</v>
      </c>
      <c r="E50" s="130" t="s">
        <v>361</v>
      </c>
      <c r="F50" s="130" t="s">
        <v>182</v>
      </c>
      <c r="G50" s="130" t="s">
        <v>335</v>
      </c>
      <c r="H50" s="132">
        <v>642000</v>
      </c>
      <c r="I50" s="132">
        <v>0</v>
      </c>
      <c r="J50" s="132">
        <v>0</v>
      </c>
      <c r="K50" s="132">
        <v>0</v>
      </c>
      <c r="L50" s="132">
        <v>0</v>
      </c>
      <c r="M50" s="132">
        <v>642000</v>
      </c>
      <c r="N50" s="132">
        <v>330000</v>
      </c>
      <c r="O50" s="132">
        <v>330000</v>
      </c>
      <c r="P50" s="132">
        <v>312000</v>
      </c>
      <c r="Q50" s="132">
        <f t="shared" si="0"/>
        <v>0.51401869158878499</v>
      </c>
    </row>
    <row r="51" spans="2:17">
      <c r="B51" s="130" t="s">
        <v>15</v>
      </c>
      <c r="C51" s="130" t="s">
        <v>16</v>
      </c>
      <c r="D51" s="131" t="s">
        <v>171</v>
      </c>
      <c r="E51" s="130" t="s">
        <v>361</v>
      </c>
      <c r="F51" s="130" t="s">
        <v>191</v>
      </c>
      <c r="G51" s="130" t="s">
        <v>335</v>
      </c>
      <c r="H51" s="132">
        <v>2000000</v>
      </c>
      <c r="I51" s="132">
        <v>0</v>
      </c>
      <c r="J51" s="132">
        <v>0</v>
      </c>
      <c r="K51" s="132">
        <v>0</v>
      </c>
      <c r="L51" s="132">
        <v>0</v>
      </c>
      <c r="M51" s="132">
        <v>2000000</v>
      </c>
      <c r="N51" s="132">
        <v>1761400</v>
      </c>
      <c r="O51" s="132">
        <v>800000</v>
      </c>
      <c r="P51" s="132">
        <v>238600</v>
      </c>
      <c r="Q51" s="132">
        <f t="shared" si="0"/>
        <v>0.88070000000000004</v>
      </c>
    </row>
    <row r="52" spans="2:17">
      <c r="B52" s="130" t="s">
        <v>15</v>
      </c>
      <c r="C52" s="130" t="s">
        <v>16</v>
      </c>
      <c r="D52" s="131" t="s">
        <v>171</v>
      </c>
      <c r="E52" s="130" t="s">
        <v>361</v>
      </c>
      <c r="F52" s="130" t="s">
        <v>202</v>
      </c>
      <c r="G52" s="130" t="s">
        <v>335</v>
      </c>
      <c r="H52" s="132">
        <v>7000000</v>
      </c>
      <c r="I52" s="132">
        <v>0</v>
      </c>
      <c r="J52" s="132">
        <v>0</v>
      </c>
      <c r="K52" s="132">
        <v>10000000</v>
      </c>
      <c r="L52" s="132">
        <v>0</v>
      </c>
      <c r="M52" s="132">
        <v>17000000</v>
      </c>
      <c r="N52" s="132">
        <v>11304693</v>
      </c>
      <c r="O52" s="132">
        <v>11304693</v>
      </c>
      <c r="P52" s="132">
        <v>5695307</v>
      </c>
      <c r="Q52" s="132">
        <f t="shared" si="0"/>
        <v>0.66498194117647058</v>
      </c>
    </row>
    <row r="53" spans="2:17">
      <c r="B53" s="130" t="s">
        <v>15</v>
      </c>
      <c r="C53" s="130" t="s">
        <v>252</v>
      </c>
      <c r="D53" s="131" t="s">
        <v>253</v>
      </c>
      <c r="E53" s="130" t="s">
        <v>358</v>
      </c>
      <c r="F53" s="130" t="s">
        <v>254</v>
      </c>
      <c r="G53" s="130" t="s">
        <v>335</v>
      </c>
      <c r="H53" s="132">
        <v>1000000</v>
      </c>
      <c r="I53" s="132">
        <v>0</v>
      </c>
      <c r="J53" s="132">
        <v>0</v>
      </c>
      <c r="K53" s="132">
        <v>0</v>
      </c>
      <c r="L53" s="132">
        <v>1000000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</row>
    <row r="54" spans="2:17">
      <c r="B54" s="130" t="s">
        <v>15</v>
      </c>
      <c r="C54" s="130" t="s">
        <v>16</v>
      </c>
      <c r="D54" s="131" t="s">
        <v>192</v>
      </c>
      <c r="E54" s="130" t="s">
        <v>362</v>
      </c>
      <c r="F54" s="130" t="s">
        <v>169</v>
      </c>
      <c r="G54" s="130" t="s">
        <v>335</v>
      </c>
      <c r="H54" s="132">
        <v>3410529</v>
      </c>
      <c r="I54" s="132">
        <v>0</v>
      </c>
      <c r="J54" s="132">
        <v>0</v>
      </c>
      <c r="K54" s="132">
        <v>0</v>
      </c>
      <c r="L54" s="132">
        <v>2825449</v>
      </c>
      <c r="M54" s="132">
        <v>585080</v>
      </c>
      <c r="N54" s="132">
        <v>585080</v>
      </c>
      <c r="O54" s="132">
        <v>585080</v>
      </c>
      <c r="P54" s="132">
        <v>0</v>
      </c>
      <c r="Q54" s="132">
        <f t="shared" si="0"/>
        <v>1</v>
      </c>
    </row>
    <row r="55" spans="2:17">
      <c r="B55" s="130" t="s">
        <v>15</v>
      </c>
      <c r="C55" s="130" t="s">
        <v>16</v>
      </c>
      <c r="D55" s="131" t="s">
        <v>194</v>
      </c>
      <c r="E55" s="130" t="s">
        <v>363</v>
      </c>
      <c r="F55" s="130" t="s">
        <v>195</v>
      </c>
      <c r="G55" s="130" t="s">
        <v>335</v>
      </c>
      <c r="H55" s="132">
        <v>1000</v>
      </c>
      <c r="I55" s="132">
        <v>0</v>
      </c>
      <c r="J55" s="132">
        <v>0</v>
      </c>
      <c r="K55" s="132">
        <v>0</v>
      </c>
      <c r="L55" s="132">
        <v>0</v>
      </c>
      <c r="M55" s="132">
        <v>1000</v>
      </c>
      <c r="N55" s="132">
        <v>0</v>
      </c>
      <c r="O55" s="132">
        <v>0</v>
      </c>
      <c r="P55" s="132">
        <v>1000</v>
      </c>
      <c r="Q55" s="132">
        <f t="shared" si="0"/>
        <v>0</v>
      </c>
    </row>
    <row r="56" spans="2:17">
      <c r="B56" s="130" t="s">
        <v>15</v>
      </c>
      <c r="C56" s="130" t="s">
        <v>16</v>
      </c>
      <c r="D56" s="131" t="s">
        <v>189</v>
      </c>
      <c r="E56" s="130" t="s">
        <v>364</v>
      </c>
      <c r="F56" s="130" t="s">
        <v>190</v>
      </c>
      <c r="G56" s="130" t="s">
        <v>335</v>
      </c>
      <c r="H56" s="132">
        <v>2500000</v>
      </c>
      <c r="I56" s="132">
        <v>0</v>
      </c>
      <c r="J56" s="132">
        <v>0</v>
      </c>
      <c r="K56" s="132">
        <v>0</v>
      </c>
      <c r="L56" s="132">
        <v>2500000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</row>
    <row r="57" spans="2:17">
      <c r="B57" s="130" t="s">
        <v>15</v>
      </c>
      <c r="C57" s="130" t="s">
        <v>16</v>
      </c>
      <c r="D57" s="131" t="s">
        <v>183</v>
      </c>
      <c r="E57" s="130" t="s">
        <v>365</v>
      </c>
      <c r="F57" s="130" t="s">
        <v>184</v>
      </c>
      <c r="G57" s="130" t="s">
        <v>335</v>
      </c>
      <c r="H57" s="132">
        <v>1000</v>
      </c>
      <c r="I57" s="132">
        <v>0</v>
      </c>
      <c r="J57" s="132">
        <v>0</v>
      </c>
      <c r="K57" s="132">
        <v>0</v>
      </c>
      <c r="L57" s="132">
        <v>0</v>
      </c>
      <c r="M57" s="132">
        <v>1000</v>
      </c>
      <c r="N57" s="132">
        <v>0</v>
      </c>
      <c r="O57" s="132">
        <v>0</v>
      </c>
      <c r="P57" s="132">
        <v>1000</v>
      </c>
      <c r="Q57" s="132">
        <f t="shared" si="0"/>
        <v>0</v>
      </c>
    </row>
    <row r="58" spans="2:17">
      <c r="B58" s="130" t="s">
        <v>15</v>
      </c>
      <c r="C58" s="130" t="s">
        <v>16</v>
      </c>
      <c r="D58" s="131" t="s">
        <v>187</v>
      </c>
      <c r="E58" s="130" t="s">
        <v>366</v>
      </c>
      <c r="F58" s="130" t="s">
        <v>188</v>
      </c>
      <c r="G58" s="130" t="s">
        <v>335</v>
      </c>
      <c r="H58" s="132">
        <v>3500000</v>
      </c>
      <c r="I58" s="132">
        <v>0</v>
      </c>
      <c r="J58" s="132">
        <v>0</v>
      </c>
      <c r="K58" s="132">
        <v>0</v>
      </c>
      <c r="L58" s="132">
        <v>2000000</v>
      </c>
      <c r="M58" s="132">
        <v>1500000</v>
      </c>
      <c r="N58" s="132">
        <v>0</v>
      </c>
      <c r="O58" s="132">
        <v>0</v>
      </c>
      <c r="P58" s="132">
        <v>1500000</v>
      </c>
      <c r="Q58" s="132">
        <f t="shared" si="0"/>
        <v>0</v>
      </c>
    </row>
    <row r="59" spans="2:17">
      <c r="B59" s="130" t="s">
        <v>15</v>
      </c>
      <c r="C59" s="130" t="s">
        <v>16</v>
      </c>
      <c r="D59" s="131" t="s">
        <v>196</v>
      </c>
      <c r="E59" s="130" t="s">
        <v>367</v>
      </c>
      <c r="F59" s="130" t="s">
        <v>197</v>
      </c>
      <c r="G59" s="130" t="s">
        <v>335</v>
      </c>
      <c r="H59" s="132">
        <v>16051696</v>
      </c>
      <c r="I59" s="132">
        <v>0</v>
      </c>
      <c r="J59" s="132">
        <v>0</v>
      </c>
      <c r="K59" s="132">
        <v>0</v>
      </c>
      <c r="L59" s="132">
        <v>2571814</v>
      </c>
      <c r="M59" s="132">
        <v>13479882</v>
      </c>
      <c r="N59" s="132">
        <v>13479882</v>
      </c>
      <c r="O59" s="132">
        <v>13479882</v>
      </c>
      <c r="P59" s="132">
        <v>0</v>
      </c>
      <c r="Q59" s="132">
        <f t="shared" si="0"/>
        <v>1</v>
      </c>
    </row>
    <row r="60" spans="2:17">
      <c r="B60" s="130" t="s">
        <v>15</v>
      </c>
      <c r="C60" s="130" t="s">
        <v>16</v>
      </c>
      <c r="D60" s="131" t="s">
        <v>200</v>
      </c>
      <c r="E60" s="130" t="s">
        <v>368</v>
      </c>
      <c r="F60" s="130" t="s">
        <v>201</v>
      </c>
      <c r="G60" s="130" t="s">
        <v>335</v>
      </c>
      <c r="H60" s="132">
        <v>14923000</v>
      </c>
      <c r="I60" s="132">
        <v>0</v>
      </c>
      <c r="J60" s="132">
        <v>0</v>
      </c>
      <c r="K60" s="132">
        <v>0</v>
      </c>
      <c r="L60" s="132">
        <v>4000000</v>
      </c>
      <c r="M60" s="132">
        <v>10923000</v>
      </c>
      <c r="N60" s="132">
        <v>6643000</v>
      </c>
      <c r="O60" s="132">
        <v>6643000</v>
      </c>
      <c r="P60" s="132">
        <v>4280000</v>
      </c>
      <c r="Q60" s="132">
        <f t="shared" si="0"/>
        <v>0.60816625469193442</v>
      </c>
    </row>
    <row r="61" spans="2:17">
      <c r="B61" s="130" t="s">
        <v>15</v>
      </c>
      <c r="C61" s="130" t="s">
        <v>16</v>
      </c>
      <c r="D61" s="131" t="s">
        <v>203</v>
      </c>
      <c r="E61" s="130" t="s">
        <v>369</v>
      </c>
      <c r="F61" s="130" t="s">
        <v>204</v>
      </c>
      <c r="G61" s="130" t="s">
        <v>335</v>
      </c>
      <c r="H61" s="132">
        <v>15000000</v>
      </c>
      <c r="I61" s="132">
        <v>0</v>
      </c>
      <c r="J61" s="132">
        <v>0</v>
      </c>
      <c r="K61" s="132">
        <v>378220</v>
      </c>
      <c r="L61" s="132">
        <v>0</v>
      </c>
      <c r="M61" s="132">
        <v>15378220</v>
      </c>
      <c r="N61" s="132">
        <v>15378220</v>
      </c>
      <c r="O61" s="132">
        <v>15378220</v>
      </c>
      <c r="P61" s="132">
        <v>0</v>
      </c>
      <c r="Q61" s="132">
        <f t="shared" si="0"/>
        <v>1</v>
      </c>
    </row>
    <row r="62" spans="2:17">
      <c r="B62" s="130" t="s">
        <v>15</v>
      </c>
      <c r="C62" s="130" t="s">
        <v>16</v>
      </c>
      <c r="D62" s="131" t="s">
        <v>198</v>
      </c>
      <c r="E62" s="130" t="s">
        <v>370</v>
      </c>
      <c r="F62" s="130" t="s">
        <v>199</v>
      </c>
      <c r="G62" s="130" t="s">
        <v>335</v>
      </c>
      <c r="H62" s="132">
        <v>5000000</v>
      </c>
      <c r="I62" s="132">
        <v>0</v>
      </c>
      <c r="J62" s="132">
        <v>0</v>
      </c>
      <c r="K62" s="132">
        <v>5000000</v>
      </c>
      <c r="L62" s="132">
        <v>0</v>
      </c>
      <c r="M62" s="132">
        <v>10000000</v>
      </c>
      <c r="N62" s="132">
        <v>0</v>
      </c>
      <c r="O62" s="132">
        <v>0</v>
      </c>
      <c r="P62" s="132">
        <v>10000000</v>
      </c>
      <c r="Q62" s="132">
        <f t="shared" si="0"/>
        <v>0</v>
      </c>
    </row>
    <row r="63" spans="2:17">
      <c r="B63" s="130" t="s">
        <v>15</v>
      </c>
      <c r="C63" s="130" t="s">
        <v>23</v>
      </c>
      <c r="D63" s="131" t="s">
        <v>185</v>
      </c>
      <c r="E63" s="130" t="s">
        <v>371</v>
      </c>
      <c r="F63" s="130" t="s">
        <v>186</v>
      </c>
      <c r="G63" s="130" t="s">
        <v>335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132">
        <v>0</v>
      </c>
    </row>
    <row r="64" spans="2:17">
      <c r="B64" s="130" t="s">
        <v>15</v>
      </c>
      <c r="C64" s="130" t="s">
        <v>16</v>
      </c>
      <c r="D64" s="131" t="s">
        <v>251</v>
      </c>
      <c r="E64" s="130" t="s">
        <v>372</v>
      </c>
      <c r="F64" s="130" t="s">
        <v>193</v>
      </c>
      <c r="G64" s="130" t="s">
        <v>335</v>
      </c>
      <c r="H64" s="132">
        <v>1000</v>
      </c>
      <c r="I64" s="132">
        <v>0</v>
      </c>
      <c r="J64" s="132">
        <v>0</v>
      </c>
      <c r="K64" s="132">
        <v>0</v>
      </c>
      <c r="L64" s="132">
        <v>0</v>
      </c>
      <c r="M64" s="132">
        <v>1000</v>
      </c>
      <c r="N64" s="132">
        <v>0</v>
      </c>
      <c r="O64" s="132">
        <v>0</v>
      </c>
      <c r="P64" s="132">
        <v>1000</v>
      </c>
      <c r="Q64" s="132">
        <f t="shared" si="0"/>
        <v>0</v>
      </c>
    </row>
    <row r="65" spans="2:17">
      <c r="B65" s="130" t="s">
        <v>15</v>
      </c>
      <c r="C65" s="130" t="s">
        <v>16</v>
      </c>
      <c r="D65" s="131" t="s">
        <v>255</v>
      </c>
      <c r="E65" s="130" t="s">
        <v>373</v>
      </c>
      <c r="F65" s="130" t="s">
        <v>182</v>
      </c>
      <c r="G65" s="130" t="s">
        <v>335</v>
      </c>
      <c r="H65" s="132">
        <v>1000</v>
      </c>
      <c r="I65" s="132">
        <v>0</v>
      </c>
      <c r="J65" s="132">
        <v>0</v>
      </c>
      <c r="K65" s="132">
        <v>14357722</v>
      </c>
      <c r="L65" s="132">
        <v>6426320</v>
      </c>
      <c r="M65" s="132">
        <v>7932402</v>
      </c>
      <c r="N65" s="132">
        <v>7312683</v>
      </c>
      <c r="O65" s="132">
        <v>7312683</v>
      </c>
      <c r="P65" s="132">
        <v>619719</v>
      </c>
      <c r="Q65" s="132">
        <f t="shared" si="0"/>
        <v>0.92187498818138569</v>
      </c>
    </row>
    <row r="66" spans="2:17">
      <c r="B66" s="130" t="s">
        <v>15</v>
      </c>
      <c r="C66" s="130" t="s">
        <v>16</v>
      </c>
      <c r="D66" s="131" t="s">
        <v>374</v>
      </c>
      <c r="E66" s="130" t="s">
        <v>375</v>
      </c>
      <c r="F66" s="130" t="s">
        <v>206</v>
      </c>
      <c r="G66" s="130" t="s">
        <v>335</v>
      </c>
      <c r="H66" s="132">
        <v>10000000</v>
      </c>
      <c r="I66" s="132">
        <v>0</v>
      </c>
      <c r="J66" s="132">
        <v>0</v>
      </c>
      <c r="K66" s="132">
        <v>0</v>
      </c>
      <c r="L66" s="132">
        <v>9851000</v>
      </c>
      <c r="M66" s="132">
        <v>149000</v>
      </c>
      <c r="N66" s="132">
        <v>149000</v>
      </c>
      <c r="O66" s="132">
        <v>149000</v>
      </c>
      <c r="P66" s="132">
        <v>0</v>
      </c>
      <c r="Q66" s="132">
        <f t="shared" si="0"/>
        <v>1</v>
      </c>
    </row>
    <row r="67" spans="2:17">
      <c r="B67" s="130" t="s">
        <v>15</v>
      </c>
      <c r="C67" s="130" t="s">
        <v>16</v>
      </c>
      <c r="D67" s="131" t="s">
        <v>376</v>
      </c>
      <c r="E67" s="130" t="s">
        <v>377</v>
      </c>
      <c r="F67" s="130" t="s">
        <v>250</v>
      </c>
      <c r="G67" s="130" t="s">
        <v>335</v>
      </c>
      <c r="H67" s="132">
        <v>10000000</v>
      </c>
      <c r="I67" s="132">
        <v>0</v>
      </c>
      <c r="J67" s="132">
        <v>0</v>
      </c>
      <c r="K67" s="132">
        <v>1851000</v>
      </c>
      <c r="L67" s="132">
        <v>977400</v>
      </c>
      <c r="M67" s="132">
        <v>10873600</v>
      </c>
      <c r="N67" s="132">
        <v>10873600</v>
      </c>
      <c r="O67" s="132">
        <v>10873600</v>
      </c>
      <c r="P67" s="132">
        <v>0</v>
      </c>
      <c r="Q67" s="132">
        <f t="shared" si="0"/>
        <v>1</v>
      </c>
    </row>
    <row r="68" spans="2:17">
      <c r="B68" s="130" t="s">
        <v>15</v>
      </c>
      <c r="C68" s="130" t="s">
        <v>16</v>
      </c>
      <c r="D68" s="131" t="s">
        <v>378</v>
      </c>
      <c r="E68" s="130" t="s">
        <v>379</v>
      </c>
      <c r="F68" s="130" t="s">
        <v>249</v>
      </c>
      <c r="G68" s="130" t="s">
        <v>335</v>
      </c>
      <c r="H68" s="132">
        <v>36000000</v>
      </c>
      <c r="I68" s="132">
        <v>0</v>
      </c>
      <c r="J68" s="132">
        <v>0</v>
      </c>
      <c r="K68" s="132">
        <v>20026000</v>
      </c>
      <c r="L68" s="132">
        <v>291946</v>
      </c>
      <c r="M68" s="132">
        <v>55734054</v>
      </c>
      <c r="N68" s="132">
        <v>55734054</v>
      </c>
      <c r="O68" s="132">
        <v>45260634</v>
      </c>
      <c r="P68" s="132">
        <v>0</v>
      </c>
      <c r="Q68" s="132">
        <f t="shared" si="0"/>
        <v>1</v>
      </c>
    </row>
    <row r="69" spans="2:17">
      <c r="B69" s="130" t="s">
        <v>15</v>
      </c>
      <c r="C69" s="130" t="s">
        <v>16</v>
      </c>
      <c r="D69" s="131" t="s">
        <v>380</v>
      </c>
      <c r="E69" s="130" t="s">
        <v>381</v>
      </c>
      <c r="F69" s="130" t="s">
        <v>248</v>
      </c>
      <c r="G69" s="130" t="s">
        <v>335</v>
      </c>
      <c r="H69" s="132">
        <v>8804142.5299999993</v>
      </c>
      <c r="I69" s="132">
        <v>0</v>
      </c>
      <c r="J69" s="132">
        <v>0</v>
      </c>
      <c r="K69" s="132">
        <v>0</v>
      </c>
      <c r="L69" s="132">
        <v>3135142</v>
      </c>
      <c r="M69" s="132">
        <v>5669000.5300000003</v>
      </c>
      <c r="N69" s="132">
        <v>5669000</v>
      </c>
      <c r="O69" s="132">
        <v>5669000</v>
      </c>
      <c r="P69" s="132">
        <v>0.53</v>
      </c>
      <c r="Q69" s="132">
        <f t="shared" si="0"/>
        <v>0.99999990650909321</v>
      </c>
    </row>
    <row r="70" spans="2:17">
      <c r="B70" s="130" t="s">
        <v>15</v>
      </c>
      <c r="C70" s="130" t="s">
        <v>16</v>
      </c>
      <c r="D70" s="131" t="s">
        <v>246</v>
      </c>
      <c r="E70" s="130" t="s">
        <v>382</v>
      </c>
      <c r="F70" s="130" t="s">
        <v>206</v>
      </c>
      <c r="G70" s="130" t="s">
        <v>335</v>
      </c>
      <c r="H70" s="132">
        <v>20000000</v>
      </c>
      <c r="I70" s="132">
        <v>0</v>
      </c>
      <c r="J70" s="132">
        <v>0</v>
      </c>
      <c r="K70" s="132">
        <v>0</v>
      </c>
      <c r="L70" s="132">
        <v>20000000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</row>
    <row r="71" spans="2:17">
      <c r="B71" s="130" t="s">
        <v>15</v>
      </c>
      <c r="C71" s="130" t="s">
        <v>16</v>
      </c>
      <c r="D71" s="131" t="s">
        <v>246</v>
      </c>
      <c r="E71" s="130" t="s">
        <v>382</v>
      </c>
      <c r="F71" s="130" t="s">
        <v>208</v>
      </c>
      <c r="G71" s="130" t="s">
        <v>335</v>
      </c>
      <c r="H71" s="132">
        <v>0</v>
      </c>
      <c r="I71" s="132">
        <v>0</v>
      </c>
      <c r="J71" s="132">
        <v>0</v>
      </c>
      <c r="K71" s="132">
        <v>0</v>
      </c>
      <c r="L71" s="132">
        <v>0</v>
      </c>
      <c r="M71" s="132">
        <v>0</v>
      </c>
      <c r="N71" s="132">
        <v>0</v>
      </c>
      <c r="O71" s="132">
        <v>0</v>
      </c>
      <c r="P71" s="132">
        <v>0</v>
      </c>
      <c r="Q71" s="132">
        <v>0</v>
      </c>
    </row>
    <row r="72" spans="2:17">
      <c r="B72" s="130" t="s">
        <v>15</v>
      </c>
      <c r="C72" s="130" t="s">
        <v>16</v>
      </c>
      <c r="D72" s="131" t="s">
        <v>246</v>
      </c>
      <c r="E72" s="130" t="s">
        <v>382</v>
      </c>
      <c r="F72" s="130" t="s">
        <v>45</v>
      </c>
      <c r="G72" s="130" t="s">
        <v>335</v>
      </c>
      <c r="H72" s="132">
        <v>44999000</v>
      </c>
      <c r="I72" s="132">
        <v>613916516</v>
      </c>
      <c r="J72" s="132">
        <v>0</v>
      </c>
      <c r="K72" s="132">
        <v>69500000</v>
      </c>
      <c r="L72" s="132">
        <v>0</v>
      </c>
      <c r="M72" s="132">
        <v>728415516</v>
      </c>
      <c r="N72" s="132">
        <v>717686914</v>
      </c>
      <c r="O72" s="132">
        <v>536347448</v>
      </c>
      <c r="P72" s="132">
        <v>10728602</v>
      </c>
      <c r="Q72" s="132">
        <f t="shared" si="0"/>
        <v>0.98527131593940398</v>
      </c>
    </row>
    <row r="73" spans="2:17">
      <c r="B73" s="130" t="s">
        <v>15</v>
      </c>
      <c r="C73" s="130" t="s">
        <v>16</v>
      </c>
      <c r="D73" s="131" t="s">
        <v>246</v>
      </c>
      <c r="E73" s="130" t="s">
        <v>382</v>
      </c>
      <c r="F73" s="130" t="s">
        <v>47</v>
      </c>
      <c r="G73" s="130" t="s">
        <v>335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</row>
    <row r="74" spans="2:17">
      <c r="B74" s="130" t="s">
        <v>15</v>
      </c>
      <c r="C74" s="130" t="s">
        <v>16</v>
      </c>
      <c r="D74" s="131" t="s">
        <v>247</v>
      </c>
      <c r="E74" s="130" t="s">
        <v>360</v>
      </c>
      <c r="F74" s="130" t="s">
        <v>210</v>
      </c>
      <c r="G74" s="130" t="s">
        <v>335</v>
      </c>
      <c r="H74" s="132">
        <v>10000000</v>
      </c>
      <c r="I74" s="132">
        <v>0</v>
      </c>
      <c r="J74" s="132">
        <v>0</v>
      </c>
      <c r="K74" s="132">
        <v>0</v>
      </c>
      <c r="L74" s="132">
        <v>5326000</v>
      </c>
      <c r="M74" s="132">
        <v>4674000</v>
      </c>
      <c r="N74" s="132">
        <v>0</v>
      </c>
      <c r="O74" s="132">
        <v>0</v>
      </c>
      <c r="P74" s="132">
        <v>4674000</v>
      </c>
      <c r="Q74" s="132">
        <f t="shared" si="0"/>
        <v>0</v>
      </c>
    </row>
    <row r="75" spans="2:17">
      <c r="B75" s="130" t="s">
        <v>15</v>
      </c>
      <c r="C75" s="130" t="s">
        <v>16</v>
      </c>
      <c r="D75" s="131" t="s">
        <v>247</v>
      </c>
      <c r="E75" s="130" t="s">
        <v>360</v>
      </c>
      <c r="F75" s="130" t="s">
        <v>46</v>
      </c>
      <c r="G75" s="130" t="s">
        <v>335</v>
      </c>
      <c r="H75" s="132">
        <v>3000000</v>
      </c>
      <c r="I75" s="132">
        <v>0</v>
      </c>
      <c r="J75" s="132">
        <v>0</v>
      </c>
      <c r="K75" s="132">
        <v>24164201</v>
      </c>
      <c r="L75" s="132">
        <v>4000000</v>
      </c>
      <c r="M75" s="132">
        <v>23164201</v>
      </c>
      <c r="N75" s="132">
        <v>22996862</v>
      </c>
      <c r="O75" s="132">
        <v>19706057</v>
      </c>
      <c r="P75" s="132">
        <v>167339</v>
      </c>
      <c r="Q75" s="132">
        <f t="shared" ref="Q75:Q138" si="1">+N75/M75</f>
        <v>0.99277596494694553</v>
      </c>
    </row>
    <row r="76" spans="2:17">
      <c r="B76" s="130" t="s">
        <v>15</v>
      </c>
      <c r="C76" s="130" t="s">
        <v>16</v>
      </c>
      <c r="D76" s="131" t="s">
        <v>383</v>
      </c>
      <c r="E76" s="130" t="s">
        <v>384</v>
      </c>
      <c r="F76" s="130" t="s">
        <v>212</v>
      </c>
      <c r="G76" s="130" t="s">
        <v>335</v>
      </c>
      <c r="H76" s="132">
        <v>1000</v>
      </c>
      <c r="I76" s="132">
        <v>0</v>
      </c>
      <c r="J76" s="132">
        <v>0</v>
      </c>
      <c r="K76" s="132">
        <v>0</v>
      </c>
      <c r="L76" s="132">
        <v>0</v>
      </c>
      <c r="M76" s="132">
        <v>1000</v>
      </c>
      <c r="N76" s="132">
        <v>0</v>
      </c>
      <c r="O76" s="132">
        <v>0</v>
      </c>
      <c r="P76" s="132">
        <v>1000</v>
      </c>
      <c r="Q76" s="132">
        <f t="shared" si="1"/>
        <v>0</v>
      </c>
    </row>
    <row r="77" spans="2:17">
      <c r="B77" s="130" t="s">
        <v>15</v>
      </c>
      <c r="C77" s="130" t="s">
        <v>16</v>
      </c>
      <c r="D77" s="131" t="s">
        <v>205</v>
      </c>
      <c r="E77" s="130" t="s">
        <v>334</v>
      </c>
      <c r="F77" s="130" t="s">
        <v>125</v>
      </c>
      <c r="G77" s="130" t="s">
        <v>335</v>
      </c>
      <c r="H77" s="132">
        <v>177043928</v>
      </c>
      <c r="I77" s="132">
        <v>0</v>
      </c>
      <c r="J77" s="132">
        <v>0</v>
      </c>
      <c r="K77" s="132">
        <v>20960170</v>
      </c>
      <c r="L77" s="132">
        <v>23832035</v>
      </c>
      <c r="M77" s="132">
        <v>174172063</v>
      </c>
      <c r="N77" s="132">
        <v>174172063</v>
      </c>
      <c r="O77" s="132">
        <v>166472515</v>
      </c>
      <c r="P77" s="132">
        <v>0</v>
      </c>
      <c r="Q77" s="132">
        <f t="shared" si="1"/>
        <v>1</v>
      </c>
    </row>
    <row r="78" spans="2:17">
      <c r="B78" s="130" t="s">
        <v>15</v>
      </c>
      <c r="C78" s="130" t="s">
        <v>16</v>
      </c>
      <c r="D78" s="131" t="s">
        <v>213</v>
      </c>
      <c r="E78" s="130" t="s">
        <v>385</v>
      </c>
      <c r="F78" s="130" t="s">
        <v>214</v>
      </c>
      <c r="G78" s="130" t="s">
        <v>335</v>
      </c>
      <c r="H78" s="132">
        <v>20000000</v>
      </c>
      <c r="I78" s="132">
        <v>0</v>
      </c>
      <c r="J78" s="132">
        <v>0</v>
      </c>
      <c r="K78" s="132">
        <v>12600000</v>
      </c>
      <c r="L78" s="132">
        <v>0</v>
      </c>
      <c r="M78" s="132">
        <v>32600000</v>
      </c>
      <c r="N78" s="132">
        <v>32540709</v>
      </c>
      <c r="O78" s="132">
        <v>32540709</v>
      </c>
      <c r="P78" s="132">
        <v>59291</v>
      </c>
      <c r="Q78" s="132">
        <f t="shared" si="1"/>
        <v>0.99818125766871169</v>
      </c>
    </row>
    <row r="79" spans="2:17">
      <c r="B79" s="130" t="s">
        <v>15</v>
      </c>
      <c r="C79" s="130" t="s">
        <v>16</v>
      </c>
      <c r="D79" s="131" t="s">
        <v>218</v>
      </c>
      <c r="E79" s="130" t="s">
        <v>338</v>
      </c>
      <c r="F79" s="130" t="s">
        <v>141</v>
      </c>
      <c r="G79" s="130" t="s">
        <v>335</v>
      </c>
      <c r="H79" s="132">
        <v>10006200</v>
      </c>
      <c r="I79" s="132">
        <v>0</v>
      </c>
      <c r="J79" s="132">
        <v>0</v>
      </c>
      <c r="K79" s="132">
        <v>14094830</v>
      </c>
      <c r="L79" s="132">
        <v>2500000</v>
      </c>
      <c r="M79" s="132">
        <v>21601030</v>
      </c>
      <c r="N79" s="132">
        <v>18824400</v>
      </c>
      <c r="O79" s="132">
        <v>18036000</v>
      </c>
      <c r="P79" s="132">
        <v>2776630</v>
      </c>
      <c r="Q79" s="132">
        <f t="shared" si="1"/>
        <v>0.87145844434270037</v>
      </c>
    </row>
    <row r="80" spans="2:17">
      <c r="B80" s="130" t="s">
        <v>15</v>
      </c>
      <c r="C80" s="130" t="s">
        <v>16</v>
      </c>
      <c r="D80" s="131" t="s">
        <v>217</v>
      </c>
      <c r="E80" s="130" t="s">
        <v>339</v>
      </c>
      <c r="F80" s="130" t="s">
        <v>134</v>
      </c>
      <c r="G80" s="130" t="s">
        <v>335</v>
      </c>
      <c r="H80" s="132">
        <v>19004847</v>
      </c>
      <c r="I80" s="132">
        <v>0</v>
      </c>
      <c r="J80" s="132">
        <v>0</v>
      </c>
      <c r="K80" s="132">
        <v>0</v>
      </c>
      <c r="L80" s="132">
        <v>0</v>
      </c>
      <c r="M80" s="132">
        <v>19004847</v>
      </c>
      <c r="N80" s="132">
        <v>4330913</v>
      </c>
      <c r="O80" s="132">
        <v>4330913</v>
      </c>
      <c r="P80" s="132">
        <v>14673934</v>
      </c>
      <c r="Q80" s="132">
        <f t="shared" si="1"/>
        <v>0.22788465489882659</v>
      </c>
    </row>
    <row r="81" spans="2:17">
      <c r="B81" s="130" t="s">
        <v>15</v>
      </c>
      <c r="C81" s="130" t="s">
        <v>16</v>
      </c>
      <c r="D81" s="131" t="s">
        <v>207</v>
      </c>
      <c r="E81" s="130" t="s">
        <v>340</v>
      </c>
      <c r="F81" s="130" t="s">
        <v>127</v>
      </c>
      <c r="G81" s="130" t="s">
        <v>335</v>
      </c>
      <c r="H81" s="132">
        <v>19004847</v>
      </c>
      <c r="I81" s="132">
        <v>0</v>
      </c>
      <c r="J81" s="132">
        <v>0</v>
      </c>
      <c r="K81" s="132">
        <v>0</v>
      </c>
      <c r="L81" s="132">
        <v>7800000</v>
      </c>
      <c r="M81" s="132">
        <v>11204847</v>
      </c>
      <c r="N81" s="132">
        <v>402140</v>
      </c>
      <c r="O81" s="132">
        <v>402140</v>
      </c>
      <c r="P81" s="132">
        <v>10802707</v>
      </c>
      <c r="Q81" s="132">
        <f t="shared" si="1"/>
        <v>3.588982518012071E-2</v>
      </c>
    </row>
    <row r="82" spans="2:17">
      <c r="B82" s="130" t="s">
        <v>15</v>
      </c>
      <c r="C82" s="130" t="s">
        <v>16</v>
      </c>
      <c r="D82" s="131" t="s">
        <v>386</v>
      </c>
      <c r="E82" s="130" t="s">
        <v>342</v>
      </c>
      <c r="F82" s="130" t="s">
        <v>132</v>
      </c>
      <c r="G82" s="130" t="s">
        <v>335</v>
      </c>
      <c r="H82" s="132">
        <v>41839394.659999996</v>
      </c>
      <c r="I82" s="132">
        <v>0</v>
      </c>
      <c r="J82" s="132">
        <v>0</v>
      </c>
      <c r="K82" s="132">
        <v>0</v>
      </c>
      <c r="L82" s="132">
        <v>19000000</v>
      </c>
      <c r="M82" s="132">
        <v>22839394.66</v>
      </c>
      <c r="N82" s="132">
        <v>20440838</v>
      </c>
      <c r="O82" s="132">
        <v>20440838</v>
      </c>
      <c r="P82" s="132">
        <v>2398556.66</v>
      </c>
      <c r="Q82" s="132">
        <f t="shared" si="1"/>
        <v>0.8949816010578977</v>
      </c>
    </row>
    <row r="83" spans="2:17">
      <c r="B83" s="130" t="s">
        <v>15</v>
      </c>
      <c r="C83" s="130" t="s">
        <v>16</v>
      </c>
      <c r="D83" s="131" t="s">
        <v>386</v>
      </c>
      <c r="E83" s="130" t="s">
        <v>342</v>
      </c>
      <c r="F83" s="130" t="s">
        <v>137</v>
      </c>
      <c r="G83" s="130" t="s">
        <v>335</v>
      </c>
      <c r="H83" s="132">
        <v>26951560.969999999</v>
      </c>
      <c r="I83" s="132">
        <v>0</v>
      </c>
      <c r="J83" s="132">
        <v>0</v>
      </c>
      <c r="K83" s="132">
        <v>0</v>
      </c>
      <c r="L83" s="132">
        <v>0</v>
      </c>
      <c r="M83" s="132">
        <v>26951560.969999999</v>
      </c>
      <c r="N83" s="132">
        <v>547865</v>
      </c>
      <c r="O83" s="132">
        <v>547865</v>
      </c>
      <c r="P83" s="132">
        <v>26403695.969999999</v>
      </c>
      <c r="Q83" s="132">
        <f t="shared" si="1"/>
        <v>2.0327765082320575E-2</v>
      </c>
    </row>
    <row r="84" spans="2:17">
      <c r="B84" s="130" t="s">
        <v>15</v>
      </c>
      <c r="C84" s="130" t="s">
        <v>16</v>
      </c>
      <c r="D84" s="131" t="s">
        <v>231</v>
      </c>
      <c r="E84" s="130" t="s">
        <v>345</v>
      </c>
      <c r="F84" s="130" t="s">
        <v>232</v>
      </c>
      <c r="G84" s="130" t="s">
        <v>335</v>
      </c>
      <c r="H84" s="132">
        <v>3000000</v>
      </c>
      <c r="I84" s="132">
        <v>0</v>
      </c>
      <c r="J84" s="132">
        <v>0</v>
      </c>
      <c r="K84" s="132">
        <v>0</v>
      </c>
      <c r="L84" s="132">
        <v>0</v>
      </c>
      <c r="M84" s="132">
        <v>3000000</v>
      </c>
      <c r="N84" s="132">
        <v>2930826</v>
      </c>
      <c r="O84" s="132">
        <v>2930826</v>
      </c>
      <c r="P84" s="132">
        <v>69174</v>
      </c>
      <c r="Q84" s="132">
        <f t="shared" si="1"/>
        <v>0.97694199999999998</v>
      </c>
    </row>
    <row r="85" spans="2:17">
      <c r="B85" s="130" t="s">
        <v>15</v>
      </c>
      <c r="C85" s="130" t="s">
        <v>16</v>
      </c>
      <c r="D85" s="131" t="s">
        <v>223</v>
      </c>
      <c r="E85" s="130" t="s">
        <v>346</v>
      </c>
      <c r="F85" s="130" t="s">
        <v>149</v>
      </c>
      <c r="G85" s="130" t="s">
        <v>335</v>
      </c>
      <c r="H85" s="132">
        <v>54733959.359999999</v>
      </c>
      <c r="I85" s="132">
        <v>0</v>
      </c>
      <c r="J85" s="132">
        <v>0</v>
      </c>
      <c r="K85" s="132">
        <v>0</v>
      </c>
      <c r="L85" s="132">
        <v>34000000</v>
      </c>
      <c r="M85" s="132">
        <v>20733959.359999999</v>
      </c>
      <c r="N85" s="132">
        <v>9221641</v>
      </c>
      <c r="O85" s="132">
        <v>9221641</v>
      </c>
      <c r="P85" s="132">
        <v>11512318.359999999</v>
      </c>
      <c r="Q85" s="132">
        <f t="shared" si="1"/>
        <v>0.44476025248657575</v>
      </c>
    </row>
    <row r="86" spans="2:17">
      <c r="B86" s="130" t="s">
        <v>15</v>
      </c>
      <c r="C86" s="130" t="s">
        <v>16</v>
      </c>
      <c r="D86" s="131" t="s">
        <v>224</v>
      </c>
      <c r="E86" s="130" t="s">
        <v>347</v>
      </c>
      <c r="F86" s="130" t="s">
        <v>151</v>
      </c>
      <c r="G86" s="130" t="s">
        <v>335</v>
      </c>
      <c r="H86" s="132">
        <v>38769887.880000003</v>
      </c>
      <c r="I86" s="132">
        <v>0</v>
      </c>
      <c r="J86" s="132">
        <v>0</v>
      </c>
      <c r="K86" s="132">
        <v>0</v>
      </c>
      <c r="L86" s="132">
        <v>0</v>
      </c>
      <c r="M86" s="132">
        <v>38769887.880000003</v>
      </c>
      <c r="N86" s="132">
        <v>373476</v>
      </c>
      <c r="O86" s="132">
        <v>373476</v>
      </c>
      <c r="P86" s="132">
        <v>38396411.880000003</v>
      </c>
      <c r="Q86" s="132">
        <f t="shared" si="1"/>
        <v>9.6331462488614232E-3</v>
      </c>
    </row>
    <row r="87" spans="2:17">
      <c r="B87" s="130" t="s">
        <v>15</v>
      </c>
      <c r="C87" s="130" t="s">
        <v>18</v>
      </c>
      <c r="D87" s="131" t="s">
        <v>211</v>
      </c>
      <c r="E87" s="130" t="s">
        <v>348</v>
      </c>
      <c r="F87" s="130" t="s">
        <v>131</v>
      </c>
      <c r="G87" s="130" t="s">
        <v>335</v>
      </c>
      <c r="H87" s="132">
        <v>5437296.8399999999</v>
      </c>
      <c r="I87" s="132">
        <v>0</v>
      </c>
      <c r="J87" s="132">
        <v>0</v>
      </c>
      <c r="K87" s="132">
        <v>0</v>
      </c>
      <c r="L87" s="132">
        <v>0</v>
      </c>
      <c r="M87" s="132">
        <v>5437296.8399999999</v>
      </c>
      <c r="N87" s="132">
        <v>176610</v>
      </c>
      <c r="O87" s="132">
        <v>176610</v>
      </c>
      <c r="P87" s="132">
        <v>5260686.84</v>
      </c>
      <c r="Q87" s="132">
        <f t="shared" si="1"/>
        <v>3.2481213587742988E-2</v>
      </c>
    </row>
    <row r="88" spans="2:17">
      <c r="B88" s="130" t="s">
        <v>15</v>
      </c>
      <c r="C88" s="130" t="s">
        <v>16</v>
      </c>
      <c r="D88" s="131" t="s">
        <v>211</v>
      </c>
      <c r="E88" s="130" t="s">
        <v>348</v>
      </c>
      <c r="F88" s="130" t="s">
        <v>153</v>
      </c>
      <c r="G88" s="130" t="s">
        <v>335</v>
      </c>
      <c r="H88" s="132">
        <v>45310807.009999998</v>
      </c>
      <c r="I88" s="132">
        <v>0</v>
      </c>
      <c r="J88" s="132">
        <v>0</v>
      </c>
      <c r="K88" s="132">
        <v>0</v>
      </c>
      <c r="L88" s="132">
        <v>44000000</v>
      </c>
      <c r="M88" s="132">
        <v>1310807.01</v>
      </c>
      <c r="N88" s="132">
        <v>623000</v>
      </c>
      <c r="O88" s="132">
        <v>623000</v>
      </c>
      <c r="P88" s="132">
        <v>687807.01</v>
      </c>
      <c r="Q88" s="132">
        <f t="shared" si="1"/>
        <v>0.47527972863068529</v>
      </c>
    </row>
    <row r="89" spans="2:17">
      <c r="B89" s="130" t="s">
        <v>15</v>
      </c>
      <c r="C89" s="130" t="s">
        <v>16</v>
      </c>
      <c r="D89" s="131" t="s">
        <v>226</v>
      </c>
      <c r="E89" s="130" t="s">
        <v>349</v>
      </c>
      <c r="F89" s="130" t="s">
        <v>157</v>
      </c>
      <c r="G89" s="130" t="s">
        <v>335</v>
      </c>
      <c r="H89" s="132">
        <v>18244653.120000001</v>
      </c>
      <c r="I89" s="132">
        <v>0</v>
      </c>
      <c r="J89" s="132">
        <v>0</v>
      </c>
      <c r="K89" s="132">
        <v>0</v>
      </c>
      <c r="L89" s="132">
        <v>11000000</v>
      </c>
      <c r="M89" s="132">
        <v>7244653.1200000001</v>
      </c>
      <c r="N89" s="132">
        <v>4493600</v>
      </c>
      <c r="O89" s="132">
        <v>4493600</v>
      </c>
      <c r="P89" s="132">
        <v>2751053.12</v>
      </c>
      <c r="Q89" s="132">
        <f t="shared" si="1"/>
        <v>0.62026434193166724</v>
      </c>
    </row>
    <row r="90" spans="2:17">
      <c r="B90" s="130" t="s">
        <v>15</v>
      </c>
      <c r="C90" s="130" t="s">
        <v>16</v>
      </c>
      <c r="D90" s="131" t="s">
        <v>225</v>
      </c>
      <c r="E90" s="130" t="s">
        <v>350</v>
      </c>
      <c r="F90" s="130" t="s">
        <v>155</v>
      </c>
      <c r="G90" s="130" t="s">
        <v>335</v>
      </c>
      <c r="H90" s="132">
        <v>11110993.75</v>
      </c>
      <c r="I90" s="132">
        <v>0</v>
      </c>
      <c r="J90" s="132">
        <v>0</v>
      </c>
      <c r="K90" s="132">
        <v>0</v>
      </c>
      <c r="L90" s="132">
        <v>6750000</v>
      </c>
      <c r="M90" s="132">
        <v>4360993.75</v>
      </c>
      <c r="N90" s="132">
        <v>2717500</v>
      </c>
      <c r="O90" s="132">
        <v>2691600</v>
      </c>
      <c r="P90" s="132">
        <v>1643493.75</v>
      </c>
      <c r="Q90" s="132">
        <f t="shared" si="1"/>
        <v>0.62313778826213639</v>
      </c>
    </row>
    <row r="91" spans="2:17">
      <c r="B91" s="130" t="s">
        <v>15</v>
      </c>
      <c r="C91" s="130" t="s">
        <v>16</v>
      </c>
      <c r="D91" s="131" t="s">
        <v>222</v>
      </c>
      <c r="E91" s="130" t="s">
        <v>351</v>
      </c>
      <c r="F91" s="130" t="s">
        <v>148</v>
      </c>
      <c r="G91" s="130" t="s">
        <v>335</v>
      </c>
      <c r="H91" s="132">
        <v>2280581.64</v>
      </c>
      <c r="I91" s="132">
        <v>0</v>
      </c>
      <c r="J91" s="132">
        <v>0</v>
      </c>
      <c r="K91" s="132">
        <v>0</v>
      </c>
      <c r="L91" s="132">
        <v>2000000</v>
      </c>
      <c r="M91" s="132">
        <v>280581.64</v>
      </c>
      <c r="N91" s="132">
        <v>0</v>
      </c>
      <c r="O91" s="132">
        <v>0</v>
      </c>
      <c r="P91" s="132">
        <v>280581.64</v>
      </c>
      <c r="Q91" s="132">
        <f t="shared" si="1"/>
        <v>0</v>
      </c>
    </row>
    <row r="92" spans="2:17">
      <c r="B92" s="130" t="s">
        <v>15</v>
      </c>
      <c r="C92" s="130" t="s">
        <v>16</v>
      </c>
      <c r="D92" s="131" t="s">
        <v>221</v>
      </c>
      <c r="E92" s="130" t="s">
        <v>352</v>
      </c>
      <c r="F92" s="130" t="s">
        <v>162</v>
      </c>
      <c r="G92" s="130" t="s">
        <v>335</v>
      </c>
      <c r="H92" s="132">
        <v>4561163.28</v>
      </c>
      <c r="I92" s="132">
        <v>0</v>
      </c>
      <c r="J92" s="132">
        <v>0</v>
      </c>
      <c r="K92" s="132">
        <v>0</v>
      </c>
      <c r="L92" s="132">
        <v>4000000</v>
      </c>
      <c r="M92" s="132">
        <v>561163.28</v>
      </c>
      <c r="N92" s="132">
        <v>186000</v>
      </c>
      <c r="O92" s="132">
        <v>186000</v>
      </c>
      <c r="P92" s="132">
        <v>375163.28</v>
      </c>
      <c r="Q92" s="132">
        <f t="shared" si="1"/>
        <v>0.3314543317944823</v>
      </c>
    </row>
    <row r="93" spans="2:17">
      <c r="B93" s="130" t="s">
        <v>15</v>
      </c>
      <c r="C93" s="130" t="s">
        <v>16</v>
      </c>
      <c r="D93" s="131" t="s">
        <v>215</v>
      </c>
      <c r="E93" s="130" t="s">
        <v>353</v>
      </c>
      <c r="F93" s="130" t="s">
        <v>136</v>
      </c>
      <c r="G93" s="130" t="s">
        <v>335</v>
      </c>
      <c r="H93" s="132">
        <v>19020050.879999999</v>
      </c>
      <c r="I93" s="132">
        <v>0</v>
      </c>
      <c r="J93" s="132">
        <v>0</v>
      </c>
      <c r="K93" s="132">
        <v>0</v>
      </c>
      <c r="L93" s="132">
        <v>0</v>
      </c>
      <c r="M93" s="132">
        <v>19020050.879999999</v>
      </c>
      <c r="N93" s="132">
        <v>457607</v>
      </c>
      <c r="O93" s="132">
        <v>457607</v>
      </c>
      <c r="P93" s="132">
        <v>18562443.879999999</v>
      </c>
      <c r="Q93" s="132">
        <f t="shared" si="1"/>
        <v>2.4059189057227173E-2</v>
      </c>
    </row>
    <row r="94" spans="2:17">
      <c r="B94" s="130" t="s">
        <v>15</v>
      </c>
      <c r="C94" s="130" t="s">
        <v>16</v>
      </c>
      <c r="D94" s="131" t="s">
        <v>209</v>
      </c>
      <c r="E94" s="130" t="s">
        <v>355</v>
      </c>
      <c r="F94" s="130" t="s">
        <v>129</v>
      </c>
      <c r="G94" s="130" t="s">
        <v>335</v>
      </c>
      <c r="H94" s="132">
        <v>1039132.93</v>
      </c>
      <c r="I94" s="132">
        <v>0</v>
      </c>
      <c r="J94" s="132">
        <v>0</v>
      </c>
      <c r="K94" s="132">
        <v>0</v>
      </c>
      <c r="L94" s="132">
        <v>0</v>
      </c>
      <c r="M94" s="132">
        <v>1039132.93</v>
      </c>
      <c r="N94" s="132">
        <v>53619</v>
      </c>
      <c r="O94" s="132">
        <v>53619</v>
      </c>
      <c r="P94" s="132">
        <v>985513.93</v>
      </c>
      <c r="Q94" s="132">
        <f t="shared" si="1"/>
        <v>5.1599750572816509E-2</v>
      </c>
    </row>
    <row r="95" spans="2:17">
      <c r="B95" s="130" t="s">
        <v>15</v>
      </c>
      <c r="C95" s="130" t="s">
        <v>16</v>
      </c>
      <c r="D95" s="131" t="s">
        <v>227</v>
      </c>
      <c r="E95" s="130" t="s">
        <v>357</v>
      </c>
      <c r="F95" s="130" t="s">
        <v>176</v>
      </c>
      <c r="G95" s="130" t="s">
        <v>335</v>
      </c>
      <c r="H95" s="132">
        <v>8000000</v>
      </c>
      <c r="I95" s="132">
        <v>0</v>
      </c>
      <c r="J95" s="132">
        <v>0</v>
      </c>
      <c r="K95" s="132">
        <v>24000000</v>
      </c>
      <c r="L95" s="132">
        <v>0</v>
      </c>
      <c r="M95" s="132">
        <v>32000000</v>
      </c>
      <c r="N95" s="132">
        <v>32000000</v>
      </c>
      <c r="O95" s="132">
        <v>0</v>
      </c>
      <c r="P95" s="132">
        <v>0</v>
      </c>
      <c r="Q95" s="132">
        <f t="shared" si="1"/>
        <v>1</v>
      </c>
    </row>
    <row r="96" spans="2:17">
      <c r="B96" s="130" t="s">
        <v>15</v>
      </c>
      <c r="C96" s="130" t="s">
        <v>18</v>
      </c>
      <c r="D96" s="131" t="s">
        <v>227</v>
      </c>
      <c r="E96" s="130" t="s">
        <v>357</v>
      </c>
      <c r="F96" s="130" t="s">
        <v>228</v>
      </c>
      <c r="G96" s="130" t="s">
        <v>335</v>
      </c>
      <c r="H96" s="132">
        <v>70823957</v>
      </c>
      <c r="I96" s="132">
        <v>0</v>
      </c>
      <c r="J96" s="132">
        <v>0</v>
      </c>
      <c r="K96" s="132">
        <v>426320</v>
      </c>
      <c r="L96" s="132">
        <v>60000000</v>
      </c>
      <c r="M96" s="132">
        <v>11250277</v>
      </c>
      <c r="N96" s="132">
        <v>11165880</v>
      </c>
      <c r="O96" s="132">
        <v>11165871</v>
      </c>
      <c r="P96" s="132">
        <v>84397</v>
      </c>
      <c r="Q96" s="132">
        <f t="shared" si="1"/>
        <v>0.99249822915471331</v>
      </c>
    </row>
    <row r="97" spans="2:17">
      <c r="B97" s="130" t="s">
        <v>15</v>
      </c>
      <c r="C97" s="130" t="s">
        <v>18</v>
      </c>
      <c r="D97" s="131" t="s">
        <v>227</v>
      </c>
      <c r="E97" s="130" t="s">
        <v>357</v>
      </c>
      <c r="F97" s="130" t="s">
        <v>229</v>
      </c>
      <c r="G97" s="130" t="s">
        <v>335</v>
      </c>
      <c r="H97" s="132">
        <v>8200000</v>
      </c>
      <c r="I97" s="132">
        <v>0</v>
      </c>
      <c r="J97" s="132">
        <v>0</v>
      </c>
      <c r="K97" s="132">
        <v>0</v>
      </c>
      <c r="L97" s="132">
        <v>1459860</v>
      </c>
      <c r="M97" s="132">
        <v>6740140</v>
      </c>
      <c r="N97" s="132">
        <v>6740140</v>
      </c>
      <c r="O97" s="132">
        <v>6740140</v>
      </c>
      <c r="P97" s="132">
        <v>0</v>
      </c>
      <c r="Q97" s="132">
        <f t="shared" si="1"/>
        <v>1</v>
      </c>
    </row>
    <row r="98" spans="2:17">
      <c r="B98" s="130" t="s">
        <v>15</v>
      </c>
      <c r="C98" s="130" t="s">
        <v>18</v>
      </c>
      <c r="D98" s="131" t="s">
        <v>227</v>
      </c>
      <c r="E98" s="130" t="s">
        <v>357</v>
      </c>
      <c r="F98" s="130" t="s">
        <v>230</v>
      </c>
      <c r="G98" s="130" t="s">
        <v>335</v>
      </c>
      <c r="H98" s="132">
        <v>170000000</v>
      </c>
      <c r="I98" s="132">
        <v>0</v>
      </c>
      <c r="J98" s="132">
        <v>0</v>
      </c>
      <c r="K98" s="132">
        <v>22579283</v>
      </c>
      <c r="L98" s="132">
        <v>51000000</v>
      </c>
      <c r="M98" s="132">
        <v>141579283</v>
      </c>
      <c r="N98" s="132">
        <v>141229950</v>
      </c>
      <c r="O98" s="132">
        <v>106639950</v>
      </c>
      <c r="P98" s="132">
        <v>349333</v>
      </c>
      <c r="Q98" s="132">
        <f t="shared" si="1"/>
        <v>0.99753259804261052</v>
      </c>
    </row>
    <row r="99" spans="2:17">
      <c r="B99" s="130" t="s">
        <v>15</v>
      </c>
      <c r="C99" s="130" t="s">
        <v>17</v>
      </c>
      <c r="D99" s="131" t="s">
        <v>233</v>
      </c>
      <c r="E99" s="130" t="s">
        <v>358</v>
      </c>
      <c r="F99" s="130" t="s">
        <v>164</v>
      </c>
      <c r="G99" s="130" t="s">
        <v>335</v>
      </c>
      <c r="H99" s="132">
        <v>7094578</v>
      </c>
      <c r="I99" s="132">
        <v>0</v>
      </c>
      <c r="J99" s="132">
        <v>0</v>
      </c>
      <c r="K99" s="132">
        <v>1050000</v>
      </c>
      <c r="L99" s="132">
        <v>0</v>
      </c>
      <c r="M99" s="132">
        <v>8144578</v>
      </c>
      <c r="N99" s="132">
        <v>8000520</v>
      </c>
      <c r="O99" s="132">
        <v>8000520</v>
      </c>
      <c r="P99" s="132">
        <v>144058</v>
      </c>
      <c r="Q99" s="132">
        <f t="shared" si="1"/>
        <v>0.98231240464515168</v>
      </c>
    </row>
    <row r="100" spans="2:17">
      <c r="B100" s="130" t="s">
        <v>15</v>
      </c>
      <c r="C100" s="130" t="s">
        <v>18</v>
      </c>
      <c r="D100" s="131" t="s">
        <v>233</v>
      </c>
      <c r="E100" s="130" t="s">
        <v>358</v>
      </c>
      <c r="F100" s="130" t="s">
        <v>234</v>
      </c>
      <c r="G100" s="130" t="s">
        <v>335</v>
      </c>
      <c r="H100" s="132">
        <v>8000000</v>
      </c>
      <c r="I100" s="132">
        <v>0</v>
      </c>
      <c r="J100" s="132">
        <v>0</v>
      </c>
      <c r="K100" s="132">
        <v>5571814</v>
      </c>
      <c r="L100" s="132">
        <v>250000</v>
      </c>
      <c r="M100" s="132">
        <v>13321814</v>
      </c>
      <c r="N100" s="132">
        <v>12086597</v>
      </c>
      <c r="O100" s="132">
        <v>12086597</v>
      </c>
      <c r="P100" s="132">
        <v>1235217</v>
      </c>
      <c r="Q100" s="132">
        <f t="shared" si="1"/>
        <v>0.90727861836233414</v>
      </c>
    </row>
    <row r="101" spans="2:17">
      <c r="B101" s="130" t="s">
        <v>15</v>
      </c>
      <c r="C101" s="130" t="s">
        <v>16</v>
      </c>
      <c r="D101" s="131" t="s">
        <v>235</v>
      </c>
      <c r="E101" s="130" t="s">
        <v>359</v>
      </c>
      <c r="F101" s="130" t="s">
        <v>216</v>
      </c>
      <c r="G101" s="130" t="s">
        <v>335</v>
      </c>
      <c r="H101" s="132">
        <v>5000000</v>
      </c>
      <c r="I101" s="132">
        <v>0</v>
      </c>
      <c r="J101" s="132">
        <v>0</v>
      </c>
      <c r="K101" s="132">
        <v>0</v>
      </c>
      <c r="L101" s="132">
        <v>0</v>
      </c>
      <c r="M101" s="132">
        <v>5000000</v>
      </c>
      <c r="N101" s="132">
        <v>0</v>
      </c>
      <c r="O101" s="132">
        <v>0</v>
      </c>
      <c r="P101" s="132">
        <v>5000000</v>
      </c>
      <c r="Q101" s="132">
        <f t="shared" si="1"/>
        <v>0</v>
      </c>
    </row>
    <row r="102" spans="2:17">
      <c r="B102" s="130" t="s">
        <v>15</v>
      </c>
      <c r="C102" s="130" t="s">
        <v>16</v>
      </c>
      <c r="D102" s="131" t="s">
        <v>236</v>
      </c>
      <c r="E102" s="130" t="s">
        <v>360</v>
      </c>
      <c r="F102" s="130" t="s">
        <v>237</v>
      </c>
      <c r="G102" s="130" t="s">
        <v>335</v>
      </c>
      <c r="H102" s="132">
        <v>2013704</v>
      </c>
      <c r="I102" s="132">
        <v>0</v>
      </c>
      <c r="J102" s="132">
        <v>0</v>
      </c>
      <c r="K102" s="132">
        <v>800000</v>
      </c>
      <c r="L102" s="132">
        <v>400000</v>
      </c>
      <c r="M102" s="132">
        <v>2413704</v>
      </c>
      <c r="N102" s="132">
        <v>2380000</v>
      </c>
      <c r="O102" s="132">
        <v>2380000</v>
      </c>
      <c r="P102" s="132">
        <v>33704</v>
      </c>
      <c r="Q102" s="132">
        <f t="shared" si="1"/>
        <v>0.98603639882935112</v>
      </c>
    </row>
    <row r="103" spans="2:17">
      <c r="B103" s="130" t="s">
        <v>15</v>
      </c>
      <c r="C103" s="130" t="s">
        <v>16</v>
      </c>
      <c r="D103" s="131" t="s">
        <v>236</v>
      </c>
      <c r="E103" s="130" t="s">
        <v>360</v>
      </c>
      <c r="F103" s="130" t="s">
        <v>238</v>
      </c>
      <c r="G103" s="130" t="s">
        <v>335</v>
      </c>
      <c r="H103" s="132">
        <v>6000000</v>
      </c>
      <c r="I103" s="132">
        <v>0</v>
      </c>
      <c r="J103" s="132">
        <v>0</v>
      </c>
      <c r="K103" s="132">
        <v>25250000</v>
      </c>
      <c r="L103" s="132">
        <v>0</v>
      </c>
      <c r="M103" s="132">
        <v>31250000</v>
      </c>
      <c r="N103" s="132">
        <v>31214200</v>
      </c>
      <c r="O103" s="132">
        <v>31214200</v>
      </c>
      <c r="P103" s="132">
        <v>35800</v>
      </c>
      <c r="Q103" s="132">
        <f t="shared" si="1"/>
        <v>0.99885440000000003</v>
      </c>
    </row>
    <row r="104" spans="2:17">
      <c r="B104" s="130" t="s">
        <v>15</v>
      </c>
      <c r="C104" s="130" t="s">
        <v>16</v>
      </c>
      <c r="D104" s="131" t="s">
        <v>236</v>
      </c>
      <c r="E104" s="130" t="s">
        <v>360</v>
      </c>
      <c r="F104" s="130" t="s">
        <v>239</v>
      </c>
      <c r="G104" s="130" t="s">
        <v>335</v>
      </c>
      <c r="H104" s="132">
        <v>3326000</v>
      </c>
      <c r="I104" s="132">
        <v>0</v>
      </c>
      <c r="J104" s="132">
        <v>0</v>
      </c>
      <c r="K104" s="132">
        <v>56417894</v>
      </c>
      <c r="L104" s="132">
        <v>3000000</v>
      </c>
      <c r="M104" s="132">
        <v>56743894</v>
      </c>
      <c r="N104" s="132">
        <v>55108000</v>
      </c>
      <c r="O104" s="132">
        <v>55108000</v>
      </c>
      <c r="P104" s="132">
        <v>1635894</v>
      </c>
      <c r="Q104" s="132">
        <f t="shared" si="1"/>
        <v>0.97117057211477242</v>
      </c>
    </row>
    <row r="105" spans="2:17">
      <c r="B105" s="130" t="s">
        <v>15</v>
      </c>
      <c r="C105" s="130" t="s">
        <v>18</v>
      </c>
      <c r="D105" s="131" t="s">
        <v>236</v>
      </c>
      <c r="E105" s="130" t="s">
        <v>360</v>
      </c>
      <c r="F105" s="130" t="s">
        <v>44</v>
      </c>
      <c r="G105" s="130" t="s">
        <v>335</v>
      </c>
      <c r="H105" s="132">
        <v>1000</v>
      </c>
      <c r="I105" s="132">
        <v>0</v>
      </c>
      <c r="J105" s="132">
        <v>0</v>
      </c>
      <c r="K105" s="132">
        <v>0</v>
      </c>
      <c r="L105" s="132">
        <v>0</v>
      </c>
      <c r="M105" s="132">
        <v>1000</v>
      </c>
      <c r="N105" s="132">
        <v>0</v>
      </c>
      <c r="O105" s="132">
        <v>0</v>
      </c>
      <c r="P105" s="132">
        <v>1000</v>
      </c>
      <c r="Q105" s="132">
        <f t="shared" si="1"/>
        <v>0</v>
      </c>
    </row>
    <row r="106" spans="2:17">
      <c r="B106" s="130" t="s">
        <v>15</v>
      </c>
      <c r="C106" s="130" t="s">
        <v>18</v>
      </c>
      <c r="D106" s="131" t="s">
        <v>219</v>
      </c>
      <c r="E106" s="130" t="s">
        <v>361</v>
      </c>
      <c r="F106" s="130" t="s">
        <v>191</v>
      </c>
      <c r="G106" s="130" t="s">
        <v>335</v>
      </c>
      <c r="H106" s="132">
        <v>2000000</v>
      </c>
      <c r="I106" s="132">
        <v>0</v>
      </c>
      <c r="J106" s="132">
        <v>0</v>
      </c>
      <c r="K106" s="132">
        <v>0</v>
      </c>
      <c r="L106" s="132">
        <v>0</v>
      </c>
      <c r="M106" s="132">
        <v>2000000</v>
      </c>
      <c r="N106" s="132">
        <v>1911800</v>
      </c>
      <c r="O106" s="132">
        <v>1911800</v>
      </c>
      <c r="P106" s="132">
        <v>88200</v>
      </c>
      <c r="Q106" s="132">
        <f t="shared" si="1"/>
        <v>0.95589999999999997</v>
      </c>
    </row>
    <row r="107" spans="2:17">
      <c r="B107" s="130" t="s">
        <v>15</v>
      </c>
      <c r="C107" s="130" t="s">
        <v>16</v>
      </c>
      <c r="D107" s="131" t="s">
        <v>219</v>
      </c>
      <c r="E107" s="130" t="s">
        <v>361</v>
      </c>
      <c r="F107" s="130" t="s">
        <v>202</v>
      </c>
      <c r="G107" s="130" t="s">
        <v>335</v>
      </c>
      <c r="H107" s="132">
        <v>300000</v>
      </c>
      <c r="I107" s="132">
        <v>0</v>
      </c>
      <c r="J107" s="132">
        <v>0</v>
      </c>
      <c r="K107" s="132">
        <v>0</v>
      </c>
      <c r="L107" s="132">
        <v>0</v>
      </c>
      <c r="M107" s="132">
        <v>300000</v>
      </c>
      <c r="N107" s="132">
        <v>0</v>
      </c>
      <c r="O107" s="132">
        <v>0</v>
      </c>
      <c r="P107" s="132">
        <v>300000</v>
      </c>
      <c r="Q107" s="132">
        <f t="shared" si="1"/>
        <v>0</v>
      </c>
    </row>
    <row r="108" spans="2:17">
      <c r="B108" s="130" t="s">
        <v>15</v>
      </c>
      <c r="C108" s="130" t="s">
        <v>18</v>
      </c>
      <c r="D108" s="131" t="s">
        <v>219</v>
      </c>
      <c r="E108" s="130" t="s">
        <v>361</v>
      </c>
      <c r="F108" s="130" t="s">
        <v>220</v>
      </c>
      <c r="G108" s="130" t="s">
        <v>335</v>
      </c>
      <c r="H108" s="132">
        <v>4292155</v>
      </c>
      <c r="I108" s="132">
        <v>0</v>
      </c>
      <c r="J108" s="132">
        <v>0</v>
      </c>
      <c r="K108" s="132">
        <v>1000000</v>
      </c>
      <c r="L108" s="132">
        <v>2000000</v>
      </c>
      <c r="M108" s="132">
        <v>3292155</v>
      </c>
      <c r="N108" s="132">
        <v>3270000</v>
      </c>
      <c r="O108" s="132">
        <v>3270000</v>
      </c>
      <c r="P108" s="132">
        <v>22155</v>
      </c>
      <c r="Q108" s="132">
        <f t="shared" si="1"/>
        <v>0.99327036545970648</v>
      </c>
    </row>
    <row r="109" spans="2:17">
      <c r="B109" s="130" t="s">
        <v>15</v>
      </c>
      <c r="C109" s="130" t="s">
        <v>23</v>
      </c>
      <c r="D109" s="131" t="s">
        <v>219</v>
      </c>
      <c r="E109" s="130" t="s">
        <v>361</v>
      </c>
      <c r="F109" s="130" t="s">
        <v>240</v>
      </c>
      <c r="G109" s="130" t="s">
        <v>335</v>
      </c>
      <c r="H109" s="132">
        <v>6000001</v>
      </c>
      <c r="I109" s="132">
        <v>0</v>
      </c>
      <c r="J109" s="132">
        <v>0</v>
      </c>
      <c r="K109" s="132">
        <v>0</v>
      </c>
      <c r="L109" s="132">
        <v>1000000</v>
      </c>
      <c r="M109" s="132">
        <v>5000001</v>
      </c>
      <c r="N109" s="132">
        <v>3307900</v>
      </c>
      <c r="O109" s="132">
        <v>3307900</v>
      </c>
      <c r="P109" s="132">
        <v>1692101</v>
      </c>
      <c r="Q109" s="132">
        <f t="shared" si="1"/>
        <v>0.66157986768402643</v>
      </c>
    </row>
    <row r="110" spans="2:17">
      <c r="B110" s="130" t="s">
        <v>15</v>
      </c>
      <c r="C110" s="130" t="s">
        <v>18</v>
      </c>
      <c r="D110" s="131" t="s">
        <v>219</v>
      </c>
      <c r="E110" s="130" t="s">
        <v>361</v>
      </c>
      <c r="F110" s="130" t="s">
        <v>241</v>
      </c>
      <c r="G110" s="130" t="s">
        <v>335</v>
      </c>
      <c r="H110" s="132">
        <v>40000000</v>
      </c>
      <c r="I110" s="132">
        <v>0</v>
      </c>
      <c r="J110" s="132">
        <v>0</v>
      </c>
      <c r="K110" s="132">
        <v>3356400</v>
      </c>
      <c r="L110" s="132">
        <v>0</v>
      </c>
      <c r="M110" s="132">
        <v>43356400</v>
      </c>
      <c r="N110" s="132">
        <v>43356400</v>
      </c>
      <c r="O110" s="132">
        <v>22231741</v>
      </c>
      <c r="P110" s="132">
        <v>0</v>
      </c>
      <c r="Q110" s="132">
        <f t="shared" si="1"/>
        <v>1</v>
      </c>
    </row>
    <row r="111" spans="2:17">
      <c r="B111" s="130" t="s">
        <v>15</v>
      </c>
      <c r="C111" s="130" t="s">
        <v>16</v>
      </c>
      <c r="D111" s="131" t="s">
        <v>219</v>
      </c>
      <c r="E111" s="130" t="s">
        <v>361</v>
      </c>
      <c r="F111" s="130" t="s">
        <v>242</v>
      </c>
      <c r="G111" s="130" t="s">
        <v>335</v>
      </c>
      <c r="H111" s="132">
        <v>1000</v>
      </c>
      <c r="I111" s="132">
        <v>0</v>
      </c>
      <c r="J111" s="132">
        <v>0</v>
      </c>
      <c r="K111" s="132">
        <v>0</v>
      </c>
      <c r="L111" s="132">
        <v>0</v>
      </c>
      <c r="M111" s="132">
        <v>1000</v>
      </c>
      <c r="N111" s="132">
        <v>0</v>
      </c>
      <c r="O111" s="132">
        <v>0</v>
      </c>
      <c r="P111" s="132">
        <v>1000</v>
      </c>
      <c r="Q111" s="132">
        <f t="shared" si="1"/>
        <v>0</v>
      </c>
    </row>
    <row r="112" spans="2:17">
      <c r="B112" s="130" t="s">
        <v>15</v>
      </c>
      <c r="C112" s="130" t="s">
        <v>21</v>
      </c>
      <c r="D112" s="131" t="s">
        <v>219</v>
      </c>
      <c r="E112" s="130" t="s">
        <v>361</v>
      </c>
      <c r="F112" s="130" t="s">
        <v>243</v>
      </c>
      <c r="G112" s="130" t="s">
        <v>335</v>
      </c>
      <c r="H112" s="132">
        <v>1000</v>
      </c>
      <c r="I112" s="132">
        <v>0</v>
      </c>
      <c r="J112" s="132">
        <v>0</v>
      </c>
      <c r="K112" s="132">
        <v>0</v>
      </c>
      <c r="L112" s="132">
        <v>0</v>
      </c>
      <c r="M112" s="132">
        <v>1000</v>
      </c>
      <c r="N112" s="132">
        <v>0</v>
      </c>
      <c r="O112" s="132">
        <v>0</v>
      </c>
      <c r="P112" s="132">
        <v>1000</v>
      </c>
      <c r="Q112" s="132">
        <f t="shared" si="1"/>
        <v>0</v>
      </c>
    </row>
    <row r="113" spans="2:17">
      <c r="B113" s="130" t="s">
        <v>15</v>
      </c>
      <c r="C113" s="130" t="s">
        <v>21</v>
      </c>
      <c r="D113" s="131" t="s">
        <v>219</v>
      </c>
      <c r="E113" s="130" t="s">
        <v>361</v>
      </c>
      <c r="F113" s="130" t="s">
        <v>244</v>
      </c>
      <c r="G113" s="130" t="s">
        <v>335</v>
      </c>
      <c r="H113" s="132">
        <v>4116320</v>
      </c>
      <c r="I113" s="132">
        <v>0</v>
      </c>
      <c r="J113" s="132">
        <v>0</v>
      </c>
      <c r="K113" s="132">
        <v>3000000</v>
      </c>
      <c r="L113" s="132">
        <v>4856400</v>
      </c>
      <c r="M113" s="132">
        <v>2259920</v>
      </c>
      <c r="N113" s="132">
        <v>1700118</v>
      </c>
      <c r="O113" s="132">
        <v>1700118</v>
      </c>
      <c r="P113" s="132">
        <v>559802</v>
      </c>
      <c r="Q113" s="132">
        <f t="shared" si="1"/>
        <v>0.75229123154801936</v>
      </c>
    </row>
    <row r="114" spans="2:17">
      <c r="B114" s="130" t="s">
        <v>15</v>
      </c>
      <c r="C114" s="130" t="s">
        <v>16</v>
      </c>
      <c r="D114" s="131" t="s">
        <v>219</v>
      </c>
      <c r="E114" s="130" t="s">
        <v>361</v>
      </c>
      <c r="F114" s="130" t="s">
        <v>44</v>
      </c>
      <c r="G114" s="130" t="s">
        <v>335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</row>
    <row r="115" spans="2:17">
      <c r="B115" s="130" t="s">
        <v>15</v>
      </c>
      <c r="C115" s="130" t="s">
        <v>18</v>
      </c>
      <c r="D115" s="131" t="s">
        <v>219</v>
      </c>
      <c r="E115" s="130" t="s">
        <v>361</v>
      </c>
      <c r="F115" s="130" t="s">
        <v>257</v>
      </c>
      <c r="G115" s="130" t="s">
        <v>335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</row>
    <row r="116" spans="2:17">
      <c r="B116" s="130" t="s">
        <v>15</v>
      </c>
      <c r="C116" s="130" t="s">
        <v>18</v>
      </c>
      <c r="D116" s="131" t="s">
        <v>219</v>
      </c>
      <c r="E116" s="130" t="s">
        <v>361</v>
      </c>
      <c r="F116" s="130" t="s">
        <v>245</v>
      </c>
      <c r="G116" s="130" t="s">
        <v>335</v>
      </c>
      <c r="H116" s="132">
        <v>1000</v>
      </c>
      <c r="I116" s="132">
        <v>0</v>
      </c>
      <c r="J116" s="132">
        <v>0</v>
      </c>
      <c r="K116" s="132">
        <v>0</v>
      </c>
      <c r="L116" s="132">
        <v>0</v>
      </c>
      <c r="M116" s="132">
        <v>1000</v>
      </c>
      <c r="N116" s="132">
        <v>0</v>
      </c>
      <c r="O116" s="132">
        <v>0</v>
      </c>
      <c r="P116" s="132">
        <v>1000</v>
      </c>
      <c r="Q116" s="132">
        <f t="shared" si="1"/>
        <v>0</v>
      </c>
    </row>
    <row r="117" spans="2:17">
      <c r="B117" s="130" t="s">
        <v>25</v>
      </c>
      <c r="C117" s="130" t="s">
        <v>16</v>
      </c>
      <c r="D117" s="131" t="s">
        <v>124</v>
      </c>
      <c r="E117" s="130" t="s">
        <v>334</v>
      </c>
      <c r="F117" s="130" t="s">
        <v>125</v>
      </c>
      <c r="G117" s="130" t="s">
        <v>335</v>
      </c>
      <c r="H117" s="132">
        <v>52157292.479999997</v>
      </c>
      <c r="I117" s="132">
        <v>0</v>
      </c>
      <c r="J117" s="132">
        <v>0</v>
      </c>
      <c r="K117" s="132">
        <v>5589000</v>
      </c>
      <c r="L117" s="132">
        <v>300000</v>
      </c>
      <c r="M117" s="132">
        <v>57446292.479999997</v>
      </c>
      <c r="N117" s="132">
        <v>57446176</v>
      </c>
      <c r="O117" s="132">
        <v>57446176</v>
      </c>
      <c r="P117" s="132">
        <v>116.48</v>
      </c>
      <c r="Q117" s="132">
        <f t="shared" si="1"/>
        <v>0.99999797236697152</v>
      </c>
    </row>
    <row r="118" spans="2:17">
      <c r="B118" s="130" t="s">
        <v>25</v>
      </c>
      <c r="C118" s="130" t="s">
        <v>16</v>
      </c>
      <c r="D118" s="131" t="s">
        <v>336</v>
      </c>
      <c r="E118" s="130" t="s">
        <v>337</v>
      </c>
      <c r="F118" s="130" t="s">
        <v>146</v>
      </c>
      <c r="G118" s="130" t="s">
        <v>335</v>
      </c>
      <c r="H118" s="132">
        <v>1000620</v>
      </c>
      <c r="I118" s="132">
        <v>0</v>
      </c>
      <c r="J118" s="132">
        <v>0</v>
      </c>
      <c r="K118" s="132">
        <v>0</v>
      </c>
      <c r="L118" s="132">
        <v>1000000</v>
      </c>
      <c r="M118" s="132">
        <v>620</v>
      </c>
      <c r="N118" s="132">
        <v>0</v>
      </c>
      <c r="O118" s="132">
        <v>0</v>
      </c>
      <c r="P118" s="132">
        <v>620</v>
      </c>
      <c r="Q118" s="132">
        <f t="shared" si="1"/>
        <v>0</v>
      </c>
    </row>
    <row r="119" spans="2:17">
      <c r="B119" s="130" t="s">
        <v>25</v>
      </c>
      <c r="C119" s="130" t="s">
        <v>16</v>
      </c>
      <c r="D119" s="131" t="s">
        <v>140</v>
      </c>
      <c r="E119" s="130" t="s">
        <v>338</v>
      </c>
      <c r="F119" s="130" t="s">
        <v>141</v>
      </c>
      <c r="G119" s="130" t="s">
        <v>335</v>
      </c>
      <c r="H119" s="132">
        <v>1906620</v>
      </c>
      <c r="I119" s="132">
        <v>0</v>
      </c>
      <c r="J119" s="132">
        <v>0</v>
      </c>
      <c r="K119" s="132">
        <v>1300000</v>
      </c>
      <c r="L119" s="132">
        <v>0</v>
      </c>
      <c r="M119" s="132">
        <v>3206620</v>
      </c>
      <c r="N119" s="132">
        <v>1933200</v>
      </c>
      <c r="O119" s="132">
        <v>1933200</v>
      </c>
      <c r="P119" s="132">
        <v>1273420</v>
      </c>
      <c r="Q119" s="132">
        <f t="shared" si="1"/>
        <v>0.60287779655836993</v>
      </c>
    </row>
    <row r="120" spans="2:17">
      <c r="B120" s="130" t="s">
        <v>25</v>
      </c>
      <c r="C120" s="130" t="s">
        <v>16</v>
      </c>
      <c r="D120" s="131" t="s">
        <v>133</v>
      </c>
      <c r="E120" s="130" t="s">
        <v>339</v>
      </c>
      <c r="F120" s="130" t="s">
        <v>134</v>
      </c>
      <c r="G120" s="130" t="s">
        <v>335</v>
      </c>
      <c r="H120" s="132">
        <v>2294355.52</v>
      </c>
      <c r="I120" s="132">
        <v>0</v>
      </c>
      <c r="J120" s="132">
        <v>0</v>
      </c>
      <c r="K120" s="132">
        <v>1600000</v>
      </c>
      <c r="L120" s="132">
        <v>0</v>
      </c>
      <c r="M120" s="132">
        <v>3894355.52</v>
      </c>
      <c r="N120" s="132">
        <v>3739160</v>
      </c>
      <c r="O120" s="132">
        <v>3739160</v>
      </c>
      <c r="P120" s="132">
        <v>155195.51999999999</v>
      </c>
      <c r="Q120" s="132">
        <f t="shared" si="1"/>
        <v>0.96014859988951395</v>
      </c>
    </row>
    <row r="121" spans="2:17">
      <c r="B121" s="130" t="s">
        <v>25</v>
      </c>
      <c r="C121" s="130" t="s">
        <v>16</v>
      </c>
      <c r="D121" s="131" t="s">
        <v>126</v>
      </c>
      <c r="E121" s="130" t="s">
        <v>340</v>
      </c>
      <c r="F121" s="130" t="s">
        <v>127</v>
      </c>
      <c r="G121" s="130" t="s">
        <v>335</v>
      </c>
      <c r="H121" s="132">
        <v>2294355.52</v>
      </c>
      <c r="I121" s="132">
        <v>0</v>
      </c>
      <c r="J121" s="132">
        <v>0</v>
      </c>
      <c r="K121" s="132">
        <v>0</v>
      </c>
      <c r="L121" s="132">
        <v>0</v>
      </c>
      <c r="M121" s="132">
        <v>2294355.52</v>
      </c>
      <c r="N121" s="132">
        <v>0</v>
      </c>
      <c r="O121" s="132">
        <v>0</v>
      </c>
      <c r="P121" s="132">
        <v>2294355.52</v>
      </c>
      <c r="Q121" s="132">
        <f t="shared" si="1"/>
        <v>0</v>
      </c>
    </row>
    <row r="122" spans="2:17">
      <c r="B122" s="130" t="s">
        <v>25</v>
      </c>
      <c r="C122" s="130" t="s">
        <v>16</v>
      </c>
      <c r="D122" s="131" t="s">
        <v>341</v>
      </c>
      <c r="E122" s="130" t="s">
        <v>342</v>
      </c>
      <c r="F122" s="130" t="s">
        <v>132</v>
      </c>
      <c r="G122" s="130" t="s">
        <v>335</v>
      </c>
      <c r="H122" s="132">
        <v>4971256.58</v>
      </c>
      <c r="I122" s="132">
        <v>0</v>
      </c>
      <c r="J122" s="132">
        <v>0</v>
      </c>
      <c r="K122" s="132">
        <v>500000</v>
      </c>
      <c r="L122" s="132">
        <v>0</v>
      </c>
      <c r="M122" s="132">
        <v>5471256.5800000001</v>
      </c>
      <c r="N122" s="132">
        <v>5364780</v>
      </c>
      <c r="O122" s="132">
        <v>5364780</v>
      </c>
      <c r="P122" s="132">
        <v>106476.58</v>
      </c>
      <c r="Q122" s="132">
        <f t="shared" si="1"/>
        <v>0.9805389167107933</v>
      </c>
    </row>
    <row r="123" spans="2:17">
      <c r="B123" s="130" t="s">
        <v>25</v>
      </c>
      <c r="C123" s="130" t="s">
        <v>16</v>
      </c>
      <c r="D123" s="131" t="s">
        <v>343</v>
      </c>
      <c r="E123" s="130" t="s">
        <v>344</v>
      </c>
      <c r="F123" s="130" t="s">
        <v>137</v>
      </c>
      <c r="G123" s="130" t="s">
        <v>335</v>
      </c>
      <c r="H123" s="132">
        <v>2296191</v>
      </c>
      <c r="I123" s="132">
        <v>0</v>
      </c>
      <c r="J123" s="132">
        <v>0</v>
      </c>
      <c r="K123" s="132">
        <v>0</v>
      </c>
      <c r="L123" s="132">
        <v>0</v>
      </c>
      <c r="M123" s="132">
        <v>2296191</v>
      </c>
      <c r="N123" s="132">
        <v>0</v>
      </c>
      <c r="O123" s="132">
        <v>0</v>
      </c>
      <c r="P123" s="132">
        <v>2296191</v>
      </c>
      <c r="Q123" s="132">
        <f t="shared" si="1"/>
        <v>0</v>
      </c>
    </row>
    <row r="124" spans="2:17">
      <c r="B124" s="130" t="s">
        <v>25</v>
      </c>
      <c r="C124" s="130" t="s">
        <v>16</v>
      </c>
      <c r="D124" s="131" t="s">
        <v>256</v>
      </c>
      <c r="E124" s="130" t="s">
        <v>345</v>
      </c>
      <c r="F124" s="130" t="s">
        <v>232</v>
      </c>
      <c r="G124" s="130" t="s">
        <v>335</v>
      </c>
      <c r="H124" s="132">
        <v>1000000</v>
      </c>
      <c r="I124" s="132">
        <v>0</v>
      </c>
      <c r="J124" s="132">
        <v>0</v>
      </c>
      <c r="K124" s="132">
        <v>300000</v>
      </c>
      <c r="L124" s="132">
        <v>0</v>
      </c>
      <c r="M124" s="132">
        <v>1300000</v>
      </c>
      <c r="N124" s="132">
        <v>1203338</v>
      </c>
      <c r="O124" s="132">
        <v>1203338</v>
      </c>
      <c r="P124" s="132">
        <v>96662</v>
      </c>
      <c r="Q124" s="132">
        <f t="shared" si="1"/>
        <v>0.9256446153846154</v>
      </c>
    </row>
    <row r="125" spans="2:17">
      <c r="B125" s="130" t="s">
        <v>25</v>
      </c>
      <c r="C125" s="130" t="s">
        <v>16</v>
      </c>
      <c r="D125" s="131" t="s">
        <v>150</v>
      </c>
      <c r="E125" s="130" t="s">
        <v>346</v>
      </c>
      <c r="F125" s="130" t="s">
        <v>149</v>
      </c>
      <c r="G125" s="130" t="s">
        <v>335</v>
      </c>
      <c r="H125" s="132">
        <v>6607743.9000000004</v>
      </c>
      <c r="I125" s="132">
        <v>0</v>
      </c>
      <c r="J125" s="132">
        <v>0</v>
      </c>
      <c r="K125" s="132">
        <v>0</v>
      </c>
      <c r="L125" s="132">
        <v>0</v>
      </c>
      <c r="M125" s="132">
        <v>6607743.9000000004</v>
      </c>
      <c r="N125" s="132">
        <v>2070948</v>
      </c>
      <c r="O125" s="132">
        <v>2070948</v>
      </c>
      <c r="P125" s="132">
        <v>4536795.9000000004</v>
      </c>
      <c r="Q125" s="132">
        <f t="shared" si="1"/>
        <v>0.31341226768791686</v>
      </c>
    </row>
    <row r="126" spans="2:17">
      <c r="B126" s="130" t="s">
        <v>25</v>
      </c>
      <c r="C126" s="130" t="s">
        <v>16</v>
      </c>
      <c r="D126" s="131" t="s">
        <v>152</v>
      </c>
      <c r="E126" s="130" t="s">
        <v>347</v>
      </c>
      <c r="F126" s="130" t="s">
        <v>151</v>
      </c>
      <c r="G126" s="130" t="s">
        <v>335</v>
      </c>
      <c r="H126" s="132">
        <v>4680485.26</v>
      </c>
      <c r="I126" s="132">
        <v>0</v>
      </c>
      <c r="J126" s="132">
        <v>0</v>
      </c>
      <c r="K126" s="132">
        <v>0</v>
      </c>
      <c r="L126" s="132">
        <v>0</v>
      </c>
      <c r="M126" s="132">
        <v>4680485.26</v>
      </c>
      <c r="N126" s="132">
        <v>92088</v>
      </c>
      <c r="O126" s="132">
        <v>92088</v>
      </c>
      <c r="P126" s="132">
        <v>4588397.26</v>
      </c>
      <c r="Q126" s="132">
        <f t="shared" si="1"/>
        <v>1.9674883026979131E-2</v>
      </c>
    </row>
    <row r="127" spans="2:17">
      <c r="B127" s="130" t="s">
        <v>25</v>
      </c>
      <c r="C127" s="130" t="s">
        <v>16</v>
      </c>
      <c r="D127" s="131" t="s">
        <v>130</v>
      </c>
      <c r="E127" s="130" t="s">
        <v>348</v>
      </c>
      <c r="F127" s="130" t="s">
        <v>131</v>
      </c>
      <c r="G127" s="130" t="s">
        <v>335</v>
      </c>
      <c r="H127" s="132">
        <v>646043.1</v>
      </c>
      <c r="I127" s="132">
        <v>0</v>
      </c>
      <c r="J127" s="132">
        <v>0</v>
      </c>
      <c r="K127" s="132">
        <v>0</v>
      </c>
      <c r="L127" s="132">
        <v>0</v>
      </c>
      <c r="M127" s="132">
        <v>646043.1</v>
      </c>
      <c r="N127" s="132">
        <v>0</v>
      </c>
      <c r="O127" s="132">
        <v>0</v>
      </c>
      <c r="P127" s="132">
        <v>646043.1</v>
      </c>
      <c r="Q127" s="132">
        <f t="shared" si="1"/>
        <v>0</v>
      </c>
    </row>
    <row r="128" spans="2:17">
      <c r="B128" s="130" t="s">
        <v>25</v>
      </c>
      <c r="C128" s="130" t="s">
        <v>16</v>
      </c>
      <c r="D128" s="131" t="s">
        <v>130</v>
      </c>
      <c r="E128" s="130" t="s">
        <v>348</v>
      </c>
      <c r="F128" s="130" t="s">
        <v>153</v>
      </c>
      <c r="G128" s="130" t="s">
        <v>335</v>
      </c>
      <c r="H128" s="132">
        <v>5383692.4800000004</v>
      </c>
      <c r="I128" s="132">
        <v>0</v>
      </c>
      <c r="J128" s="132">
        <v>0</v>
      </c>
      <c r="K128" s="132">
        <v>0</v>
      </c>
      <c r="L128" s="132">
        <v>4000000</v>
      </c>
      <c r="M128" s="132">
        <v>1383692.48</v>
      </c>
      <c r="N128" s="132">
        <v>0</v>
      </c>
      <c r="O128" s="132">
        <v>0</v>
      </c>
      <c r="P128" s="132">
        <v>1383692.48</v>
      </c>
      <c r="Q128" s="132">
        <f t="shared" si="1"/>
        <v>0</v>
      </c>
    </row>
    <row r="129" spans="2:17">
      <c r="B129" s="130" t="s">
        <v>25</v>
      </c>
      <c r="C129" s="130" t="s">
        <v>16</v>
      </c>
      <c r="D129" s="131" t="s">
        <v>156</v>
      </c>
      <c r="E129" s="130" t="s">
        <v>349</v>
      </c>
      <c r="F129" s="130" t="s">
        <v>157</v>
      </c>
      <c r="G129" s="130" t="s">
        <v>335</v>
      </c>
      <c r="H129" s="132">
        <v>2202581.2999999998</v>
      </c>
      <c r="I129" s="132">
        <v>0</v>
      </c>
      <c r="J129" s="132">
        <v>0</v>
      </c>
      <c r="K129" s="132">
        <v>0</v>
      </c>
      <c r="L129" s="132">
        <v>0</v>
      </c>
      <c r="M129" s="132">
        <v>2202581.2999999998</v>
      </c>
      <c r="N129" s="132">
        <v>1417500</v>
      </c>
      <c r="O129" s="132">
        <v>1417500</v>
      </c>
      <c r="P129" s="132">
        <v>785081.3</v>
      </c>
      <c r="Q129" s="132">
        <f t="shared" si="1"/>
        <v>0.64356307755813602</v>
      </c>
    </row>
    <row r="130" spans="2:17">
      <c r="B130" s="130" t="s">
        <v>25</v>
      </c>
      <c r="C130" s="130" t="s">
        <v>16</v>
      </c>
      <c r="D130" s="131" t="s">
        <v>154</v>
      </c>
      <c r="E130" s="130" t="s">
        <v>350</v>
      </c>
      <c r="F130" s="130" t="s">
        <v>155</v>
      </c>
      <c r="G130" s="130" t="s">
        <v>335</v>
      </c>
      <c r="H130" s="132">
        <v>1341372.01</v>
      </c>
      <c r="I130" s="132">
        <v>0</v>
      </c>
      <c r="J130" s="132">
        <v>0</v>
      </c>
      <c r="K130" s="132">
        <v>0</v>
      </c>
      <c r="L130" s="132">
        <v>500000</v>
      </c>
      <c r="M130" s="132">
        <v>841372.01</v>
      </c>
      <c r="N130" s="132">
        <v>175800</v>
      </c>
      <c r="O130" s="132">
        <v>175800</v>
      </c>
      <c r="P130" s="132">
        <v>665572.01</v>
      </c>
      <c r="Q130" s="132">
        <f t="shared" si="1"/>
        <v>0.20894443588633285</v>
      </c>
    </row>
    <row r="131" spans="2:17">
      <c r="B131" s="130" t="s">
        <v>25</v>
      </c>
      <c r="C131" s="130" t="s">
        <v>16</v>
      </c>
      <c r="D131" s="131" t="s">
        <v>147</v>
      </c>
      <c r="E131" s="130" t="s">
        <v>351</v>
      </c>
      <c r="F131" s="130" t="s">
        <v>148</v>
      </c>
      <c r="G131" s="130" t="s">
        <v>335</v>
      </c>
      <c r="H131" s="132">
        <v>275322.65999999997</v>
      </c>
      <c r="I131" s="132">
        <v>0</v>
      </c>
      <c r="J131" s="132">
        <v>0</v>
      </c>
      <c r="K131" s="132">
        <v>0</v>
      </c>
      <c r="L131" s="132">
        <v>0</v>
      </c>
      <c r="M131" s="132">
        <v>275322.65999999997</v>
      </c>
      <c r="N131" s="132">
        <v>0</v>
      </c>
      <c r="O131" s="132">
        <v>0</v>
      </c>
      <c r="P131" s="132">
        <v>275322.65999999997</v>
      </c>
      <c r="Q131" s="132">
        <f t="shared" si="1"/>
        <v>0</v>
      </c>
    </row>
    <row r="132" spans="2:17">
      <c r="B132" s="130" t="s">
        <v>25</v>
      </c>
      <c r="C132" s="130" t="s">
        <v>16</v>
      </c>
      <c r="D132" s="131" t="s">
        <v>145</v>
      </c>
      <c r="E132" s="130" t="s">
        <v>352</v>
      </c>
      <c r="F132" s="130" t="s">
        <v>162</v>
      </c>
      <c r="G132" s="130" t="s">
        <v>335</v>
      </c>
      <c r="H132" s="132">
        <v>550645.31999999995</v>
      </c>
      <c r="I132" s="132">
        <v>0</v>
      </c>
      <c r="J132" s="132">
        <v>0</v>
      </c>
      <c r="K132" s="132">
        <v>0</v>
      </c>
      <c r="L132" s="132">
        <v>0</v>
      </c>
      <c r="M132" s="132">
        <v>550645.31999999995</v>
      </c>
      <c r="N132" s="132">
        <v>0</v>
      </c>
      <c r="O132" s="132">
        <v>0</v>
      </c>
      <c r="P132" s="132">
        <v>550645.31999999995</v>
      </c>
      <c r="Q132" s="132">
        <f t="shared" si="1"/>
        <v>0</v>
      </c>
    </row>
    <row r="133" spans="2:17">
      <c r="B133" s="130" t="s">
        <v>25</v>
      </c>
      <c r="C133" s="130" t="s">
        <v>16</v>
      </c>
      <c r="D133" s="131" t="s">
        <v>135</v>
      </c>
      <c r="E133" s="130" t="s">
        <v>353</v>
      </c>
      <c r="F133" s="130" t="s">
        <v>136</v>
      </c>
      <c r="G133" s="130" t="s">
        <v>335</v>
      </c>
      <c r="H133" s="132">
        <v>2296191</v>
      </c>
      <c r="I133" s="132">
        <v>0</v>
      </c>
      <c r="J133" s="132">
        <v>0</v>
      </c>
      <c r="K133" s="132">
        <v>0</v>
      </c>
      <c r="L133" s="132">
        <v>0</v>
      </c>
      <c r="M133" s="132">
        <v>2296191</v>
      </c>
      <c r="N133" s="132">
        <v>0</v>
      </c>
      <c r="O133" s="132">
        <v>0</v>
      </c>
      <c r="P133" s="132">
        <v>2296191</v>
      </c>
      <c r="Q133" s="132">
        <f t="shared" si="1"/>
        <v>0</v>
      </c>
    </row>
    <row r="134" spans="2:17">
      <c r="B134" s="130" t="s">
        <v>25</v>
      </c>
      <c r="C134" s="130" t="s">
        <v>16</v>
      </c>
      <c r="D134" s="131" t="s">
        <v>138</v>
      </c>
      <c r="E134" s="130" t="s">
        <v>354</v>
      </c>
      <c r="F134" s="130" t="s">
        <v>139</v>
      </c>
      <c r="G134" s="130" t="s">
        <v>335</v>
      </c>
      <c r="H134" s="132">
        <v>1000</v>
      </c>
      <c r="I134" s="132">
        <v>0</v>
      </c>
      <c r="J134" s="132">
        <v>0</v>
      </c>
      <c r="K134" s="132">
        <v>0</v>
      </c>
      <c r="L134" s="132">
        <v>0</v>
      </c>
      <c r="M134" s="132">
        <v>1000</v>
      </c>
      <c r="N134" s="132">
        <v>0</v>
      </c>
      <c r="O134" s="132">
        <v>0</v>
      </c>
      <c r="P134" s="132">
        <v>1000</v>
      </c>
      <c r="Q134" s="132">
        <f t="shared" si="1"/>
        <v>0</v>
      </c>
    </row>
    <row r="135" spans="2:17">
      <c r="B135" s="130" t="s">
        <v>25</v>
      </c>
      <c r="C135" s="130" t="s">
        <v>16</v>
      </c>
      <c r="D135" s="131" t="s">
        <v>128</v>
      </c>
      <c r="E135" s="130" t="s">
        <v>355</v>
      </c>
      <c r="F135" s="130" t="s">
        <v>129</v>
      </c>
      <c r="G135" s="130" t="s">
        <v>335</v>
      </c>
      <c r="H135" s="132">
        <v>289762.74</v>
      </c>
      <c r="I135" s="132">
        <v>0</v>
      </c>
      <c r="J135" s="132">
        <v>0</v>
      </c>
      <c r="K135" s="132">
        <v>0</v>
      </c>
      <c r="L135" s="132">
        <v>0</v>
      </c>
      <c r="M135" s="132">
        <v>289762.74</v>
      </c>
      <c r="N135" s="132">
        <v>0</v>
      </c>
      <c r="O135" s="132">
        <v>0</v>
      </c>
      <c r="P135" s="132">
        <v>289762.74</v>
      </c>
      <c r="Q135" s="132">
        <f t="shared" si="1"/>
        <v>0</v>
      </c>
    </row>
    <row r="136" spans="2:17">
      <c r="B136" s="130" t="s">
        <v>25</v>
      </c>
      <c r="C136" s="130" t="s">
        <v>16</v>
      </c>
      <c r="D136" s="131" t="s">
        <v>178</v>
      </c>
      <c r="E136" s="130" t="s">
        <v>356</v>
      </c>
      <c r="F136" s="130" t="s">
        <v>179</v>
      </c>
      <c r="G136" s="130" t="s">
        <v>335</v>
      </c>
      <c r="H136" s="132">
        <v>5120000</v>
      </c>
      <c r="I136" s="132">
        <v>0</v>
      </c>
      <c r="J136" s="132">
        <v>0</v>
      </c>
      <c r="K136" s="132">
        <v>0</v>
      </c>
      <c r="L136" s="132">
        <v>4000000</v>
      </c>
      <c r="M136" s="132">
        <v>1120000</v>
      </c>
      <c r="N136" s="132">
        <v>0</v>
      </c>
      <c r="O136" s="132">
        <v>0</v>
      </c>
      <c r="P136" s="132">
        <v>1120000</v>
      </c>
      <c r="Q136" s="132">
        <f t="shared" si="1"/>
        <v>0</v>
      </c>
    </row>
    <row r="137" spans="2:17">
      <c r="B137" s="130" t="s">
        <v>25</v>
      </c>
      <c r="C137" s="130" t="s">
        <v>18</v>
      </c>
      <c r="D137" s="131" t="s">
        <v>158</v>
      </c>
      <c r="E137" s="130" t="s">
        <v>357</v>
      </c>
      <c r="F137" s="130" t="s">
        <v>159</v>
      </c>
      <c r="G137" s="130" t="s">
        <v>335</v>
      </c>
      <c r="H137" s="132">
        <v>2307210</v>
      </c>
      <c r="I137" s="132">
        <v>0</v>
      </c>
      <c r="J137" s="132">
        <v>0</v>
      </c>
      <c r="K137" s="132">
        <v>1800000</v>
      </c>
      <c r="L137" s="132">
        <v>0</v>
      </c>
      <c r="M137" s="132">
        <v>4107210</v>
      </c>
      <c r="N137" s="132">
        <v>2973980</v>
      </c>
      <c r="O137" s="132">
        <v>2973980</v>
      </c>
      <c r="P137" s="132">
        <v>1133230</v>
      </c>
      <c r="Q137" s="132">
        <f t="shared" si="1"/>
        <v>0.7240876410020427</v>
      </c>
    </row>
    <row r="138" spans="2:17">
      <c r="B138" s="130" t="s">
        <v>25</v>
      </c>
      <c r="C138" s="130" t="s">
        <v>18</v>
      </c>
      <c r="D138" s="131" t="s">
        <v>158</v>
      </c>
      <c r="E138" s="130" t="s">
        <v>357</v>
      </c>
      <c r="F138" s="130" t="s">
        <v>160</v>
      </c>
      <c r="G138" s="130" t="s">
        <v>335</v>
      </c>
      <c r="H138" s="132">
        <v>4000000</v>
      </c>
      <c r="I138" s="132">
        <v>0</v>
      </c>
      <c r="J138" s="132">
        <v>0</v>
      </c>
      <c r="K138" s="132">
        <v>0</v>
      </c>
      <c r="L138" s="132">
        <v>0</v>
      </c>
      <c r="M138" s="132">
        <v>4000000</v>
      </c>
      <c r="N138" s="132">
        <v>4000000</v>
      </c>
      <c r="O138" s="132">
        <v>4000000</v>
      </c>
      <c r="P138" s="132">
        <v>0</v>
      </c>
      <c r="Q138" s="132">
        <f t="shared" si="1"/>
        <v>1</v>
      </c>
    </row>
    <row r="139" spans="2:17">
      <c r="B139" s="130" t="s">
        <v>25</v>
      </c>
      <c r="C139" s="130" t="s">
        <v>18</v>
      </c>
      <c r="D139" s="131" t="s">
        <v>158</v>
      </c>
      <c r="E139" s="130" t="s">
        <v>357</v>
      </c>
      <c r="F139" s="130" t="s">
        <v>161</v>
      </c>
      <c r="G139" s="130" t="s">
        <v>335</v>
      </c>
      <c r="H139" s="132">
        <v>1000</v>
      </c>
      <c r="I139" s="132">
        <v>0</v>
      </c>
      <c r="J139" s="132">
        <v>0</v>
      </c>
      <c r="K139" s="132">
        <v>0</v>
      </c>
      <c r="L139" s="132">
        <v>0</v>
      </c>
      <c r="M139" s="132">
        <v>1000</v>
      </c>
      <c r="N139" s="132">
        <v>0</v>
      </c>
      <c r="O139" s="132">
        <v>0</v>
      </c>
      <c r="P139" s="132">
        <v>1000</v>
      </c>
      <c r="Q139" s="132">
        <f t="shared" ref="Q139:Q202" si="2">+N139/M139</f>
        <v>0</v>
      </c>
    </row>
    <row r="140" spans="2:17">
      <c r="B140" s="130" t="s">
        <v>25</v>
      </c>
      <c r="C140" s="130" t="s">
        <v>18</v>
      </c>
      <c r="D140" s="131" t="s">
        <v>158</v>
      </c>
      <c r="E140" s="130" t="s">
        <v>357</v>
      </c>
      <c r="F140" s="130" t="s">
        <v>176</v>
      </c>
      <c r="G140" s="130" t="s">
        <v>335</v>
      </c>
      <c r="H140" s="132">
        <v>1000</v>
      </c>
      <c r="I140" s="132">
        <v>0</v>
      </c>
      <c r="J140" s="132">
        <v>0</v>
      </c>
      <c r="K140" s="132">
        <v>0</v>
      </c>
      <c r="L140" s="132">
        <v>0</v>
      </c>
      <c r="M140" s="132">
        <v>1000</v>
      </c>
      <c r="N140" s="132">
        <v>0</v>
      </c>
      <c r="O140" s="132">
        <v>0</v>
      </c>
      <c r="P140" s="132">
        <v>1000</v>
      </c>
      <c r="Q140" s="132">
        <f t="shared" si="2"/>
        <v>0</v>
      </c>
    </row>
    <row r="141" spans="2:17">
      <c r="B141" s="130" t="s">
        <v>25</v>
      </c>
      <c r="C141" s="130" t="s">
        <v>18</v>
      </c>
      <c r="D141" s="131" t="s">
        <v>163</v>
      </c>
      <c r="E141" s="130" t="s">
        <v>358</v>
      </c>
      <c r="F141" s="130" t="s">
        <v>164</v>
      </c>
      <c r="G141" s="130" t="s">
        <v>335</v>
      </c>
      <c r="H141" s="132">
        <v>8362500</v>
      </c>
      <c r="I141" s="132">
        <v>0</v>
      </c>
      <c r="J141" s="132">
        <v>0</v>
      </c>
      <c r="K141" s="132">
        <v>0</v>
      </c>
      <c r="L141" s="132">
        <v>5460385</v>
      </c>
      <c r="M141" s="132">
        <v>2902115</v>
      </c>
      <c r="N141" s="132">
        <v>902115</v>
      </c>
      <c r="O141" s="132">
        <v>902115</v>
      </c>
      <c r="P141" s="132">
        <v>2000000</v>
      </c>
      <c r="Q141" s="132">
        <f t="shared" si="2"/>
        <v>0.31084743368198708</v>
      </c>
    </row>
    <row r="142" spans="2:17">
      <c r="B142" s="130" t="s">
        <v>25</v>
      </c>
      <c r="C142" s="130" t="s">
        <v>16</v>
      </c>
      <c r="D142" s="131" t="s">
        <v>163</v>
      </c>
      <c r="E142" s="130" t="s">
        <v>358</v>
      </c>
      <c r="F142" s="130" t="s">
        <v>165</v>
      </c>
      <c r="G142" s="130" t="s">
        <v>335</v>
      </c>
      <c r="H142" s="132">
        <v>18000000</v>
      </c>
      <c r="I142" s="132">
        <v>0</v>
      </c>
      <c r="J142" s="132">
        <v>0</v>
      </c>
      <c r="K142" s="132">
        <v>0</v>
      </c>
      <c r="L142" s="132">
        <v>5500000</v>
      </c>
      <c r="M142" s="132">
        <v>12500000</v>
      </c>
      <c r="N142" s="132">
        <v>9749419</v>
      </c>
      <c r="O142" s="132">
        <v>9749419</v>
      </c>
      <c r="P142" s="132">
        <v>2750581</v>
      </c>
      <c r="Q142" s="132">
        <f t="shared" si="2"/>
        <v>0.77995351999999996</v>
      </c>
    </row>
    <row r="143" spans="2:17">
      <c r="B143" s="130" t="s">
        <v>25</v>
      </c>
      <c r="C143" s="130" t="s">
        <v>16</v>
      </c>
      <c r="D143" s="131" t="s">
        <v>166</v>
      </c>
      <c r="E143" s="130" t="s">
        <v>359</v>
      </c>
      <c r="F143" s="130" t="s">
        <v>167</v>
      </c>
      <c r="G143" s="130" t="s">
        <v>335</v>
      </c>
      <c r="H143" s="132">
        <v>28000000</v>
      </c>
      <c r="I143" s="132">
        <v>0</v>
      </c>
      <c r="J143" s="132">
        <v>0</v>
      </c>
      <c r="K143" s="132">
        <v>1560000</v>
      </c>
      <c r="L143" s="132">
        <v>0</v>
      </c>
      <c r="M143" s="132">
        <v>29560000</v>
      </c>
      <c r="N143" s="132">
        <v>29331421</v>
      </c>
      <c r="O143" s="132">
        <v>29331421</v>
      </c>
      <c r="P143" s="132">
        <v>228579</v>
      </c>
      <c r="Q143" s="132">
        <f t="shared" si="2"/>
        <v>0.99226728687415422</v>
      </c>
    </row>
    <row r="144" spans="2:17">
      <c r="B144" s="130" t="s">
        <v>25</v>
      </c>
      <c r="C144" s="130" t="s">
        <v>16</v>
      </c>
      <c r="D144" s="131" t="s">
        <v>166</v>
      </c>
      <c r="E144" s="130" t="s">
        <v>359</v>
      </c>
      <c r="F144" s="130" t="s">
        <v>173</v>
      </c>
      <c r="G144" s="130" t="s">
        <v>335</v>
      </c>
      <c r="H144" s="132">
        <v>1000</v>
      </c>
      <c r="I144" s="132">
        <v>0</v>
      </c>
      <c r="J144" s="132">
        <v>0</v>
      </c>
      <c r="K144" s="132">
        <v>0</v>
      </c>
      <c r="L144" s="132">
        <v>0</v>
      </c>
      <c r="M144" s="132">
        <v>1000</v>
      </c>
      <c r="N144" s="132">
        <v>0</v>
      </c>
      <c r="O144" s="132">
        <v>0</v>
      </c>
      <c r="P144" s="132">
        <v>1000</v>
      </c>
      <c r="Q144" s="132">
        <f t="shared" si="2"/>
        <v>0</v>
      </c>
    </row>
    <row r="145" spans="2:17">
      <c r="B145" s="130" t="s">
        <v>25</v>
      </c>
      <c r="C145" s="130" t="s">
        <v>16</v>
      </c>
      <c r="D145" s="131" t="s">
        <v>166</v>
      </c>
      <c r="E145" s="130" t="s">
        <v>359</v>
      </c>
      <c r="F145" s="130" t="s">
        <v>174</v>
      </c>
      <c r="G145" s="130" t="s">
        <v>335</v>
      </c>
      <c r="H145" s="132">
        <v>100</v>
      </c>
      <c r="I145" s="132">
        <v>0</v>
      </c>
      <c r="J145" s="132">
        <v>0</v>
      </c>
      <c r="K145" s="132">
        <v>0</v>
      </c>
      <c r="L145" s="132">
        <v>0</v>
      </c>
      <c r="M145" s="132">
        <v>100</v>
      </c>
      <c r="N145" s="132">
        <v>0</v>
      </c>
      <c r="O145" s="132">
        <v>0</v>
      </c>
      <c r="P145" s="132">
        <v>100</v>
      </c>
      <c r="Q145" s="132">
        <f t="shared" si="2"/>
        <v>0</v>
      </c>
    </row>
    <row r="146" spans="2:17">
      <c r="B146" s="130" t="s">
        <v>25</v>
      </c>
      <c r="C146" s="130" t="s">
        <v>16</v>
      </c>
      <c r="D146" s="131" t="s">
        <v>142</v>
      </c>
      <c r="E146" s="130" t="s">
        <v>360</v>
      </c>
      <c r="F146" s="130" t="s">
        <v>143</v>
      </c>
      <c r="G146" s="130" t="s">
        <v>335</v>
      </c>
      <c r="H146" s="132">
        <v>137524968</v>
      </c>
      <c r="I146" s="132">
        <v>0</v>
      </c>
      <c r="J146" s="132">
        <v>0</v>
      </c>
      <c r="K146" s="132">
        <v>23500000</v>
      </c>
      <c r="L146" s="132">
        <v>39000000</v>
      </c>
      <c r="M146" s="132">
        <v>122024968</v>
      </c>
      <c r="N146" s="132">
        <v>121865000</v>
      </c>
      <c r="O146" s="132">
        <v>116635000</v>
      </c>
      <c r="P146" s="132">
        <v>159968</v>
      </c>
      <c r="Q146" s="132">
        <f t="shared" si="2"/>
        <v>0.99868905517762563</v>
      </c>
    </row>
    <row r="147" spans="2:17">
      <c r="B147" s="130" t="s">
        <v>25</v>
      </c>
      <c r="C147" s="130" t="s">
        <v>18</v>
      </c>
      <c r="D147" s="131" t="s">
        <v>142</v>
      </c>
      <c r="E147" s="130" t="s">
        <v>360</v>
      </c>
      <c r="F147" s="130" t="s">
        <v>144</v>
      </c>
      <c r="G147" s="130" t="s">
        <v>335</v>
      </c>
      <c r="H147" s="132">
        <v>2000000</v>
      </c>
      <c r="I147" s="132">
        <v>0</v>
      </c>
      <c r="J147" s="132">
        <v>0</v>
      </c>
      <c r="K147" s="132">
        <v>0</v>
      </c>
      <c r="L147" s="132">
        <v>0</v>
      </c>
      <c r="M147" s="132">
        <v>2000000</v>
      </c>
      <c r="N147" s="132">
        <v>2000000</v>
      </c>
      <c r="O147" s="132">
        <v>975000</v>
      </c>
      <c r="P147" s="132">
        <v>0</v>
      </c>
      <c r="Q147" s="132">
        <f t="shared" si="2"/>
        <v>1</v>
      </c>
    </row>
    <row r="148" spans="2:17">
      <c r="B148" s="130" t="s">
        <v>25</v>
      </c>
      <c r="C148" s="130" t="s">
        <v>16</v>
      </c>
      <c r="D148" s="131" t="s">
        <v>142</v>
      </c>
      <c r="E148" s="130" t="s">
        <v>360</v>
      </c>
      <c r="F148" s="130" t="s">
        <v>168</v>
      </c>
      <c r="G148" s="130" t="s">
        <v>335</v>
      </c>
      <c r="H148" s="132">
        <v>1300000</v>
      </c>
      <c r="I148" s="132">
        <v>0</v>
      </c>
      <c r="J148" s="132">
        <v>0</v>
      </c>
      <c r="K148" s="132">
        <v>0</v>
      </c>
      <c r="L148" s="132">
        <v>0</v>
      </c>
      <c r="M148" s="132">
        <v>1300000</v>
      </c>
      <c r="N148" s="132">
        <v>1290000</v>
      </c>
      <c r="O148" s="132">
        <v>1290000</v>
      </c>
      <c r="P148" s="132">
        <v>10000</v>
      </c>
      <c r="Q148" s="132">
        <f t="shared" si="2"/>
        <v>0.99230769230769234</v>
      </c>
    </row>
    <row r="149" spans="2:17">
      <c r="B149" s="130" t="s">
        <v>25</v>
      </c>
      <c r="C149" s="130" t="s">
        <v>16</v>
      </c>
      <c r="D149" s="131" t="s">
        <v>142</v>
      </c>
      <c r="E149" s="130" t="s">
        <v>360</v>
      </c>
      <c r="F149" s="130" t="s">
        <v>170</v>
      </c>
      <c r="G149" s="130" t="s">
        <v>335</v>
      </c>
      <c r="H149" s="132">
        <v>20656837</v>
      </c>
      <c r="I149" s="132">
        <v>0</v>
      </c>
      <c r="J149" s="132">
        <v>0</v>
      </c>
      <c r="K149" s="132">
        <v>5000000</v>
      </c>
      <c r="L149" s="132">
        <v>0</v>
      </c>
      <c r="M149" s="132">
        <v>25656837</v>
      </c>
      <c r="N149" s="132">
        <v>25656837</v>
      </c>
      <c r="O149" s="132">
        <v>25653837</v>
      </c>
      <c r="P149" s="132">
        <v>0</v>
      </c>
      <c r="Q149" s="132">
        <f t="shared" si="2"/>
        <v>1</v>
      </c>
    </row>
    <row r="150" spans="2:17">
      <c r="B150" s="130" t="s">
        <v>25</v>
      </c>
      <c r="C150" s="130" t="s">
        <v>16</v>
      </c>
      <c r="D150" s="131" t="s">
        <v>142</v>
      </c>
      <c r="E150" s="130" t="s">
        <v>360</v>
      </c>
      <c r="F150" s="130" t="s">
        <v>238</v>
      </c>
      <c r="G150" s="130" t="s">
        <v>335</v>
      </c>
      <c r="H150" s="132">
        <v>25000000</v>
      </c>
      <c r="I150" s="132">
        <v>0</v>
      </c>
      <c r="J150" s="132">
        <v>0</v>
      </c>
      <c r="K150" s="132">
        <v>0</v>
      </c>
      <c r="L150" s="132">
        <v>13089000</v>
      </c>
      <c r="M150" s="132">
        <v>11911000</v>
      </c>
      <c r="N150" s="132">
        <v>11272665</v>
      </c>
      <c r="O150" s="132">
        <v>11272665</v>
      </c>
      <c r="P150" s="132">
        <v>638335</v>
      </c>
      <c r="Q150" s="132">
        <f t="shared" si="2"/>
        <v>0.94640794223826719</v>
      </c>
    </row>
    <row r="151" spans="2:17">
      <c r="B151" s="130" t="s">
        <v>25</v>
      </c>
      <c r="C151" s="130" t="s">
        <v>16</v>
      </c>
      <c r="D151" s="131" t="s">
        <v>171</v>
      </c>
      <c r="E151" s="130" t="s">
        <v>361</v>
      </c>
      <c r="F151" s="130" t="s">
        <v>172</v>
      </c>
      <c r="G151" s="130" t="s">
        <v>335</v>
      </c>
      <c r="H151" s="132">
        <v>314400</v>
      </c>
      <c r="I151" s="132">
        <v>0</v>
      </c>
      <c r="J151" s="132">
        <v>0</v>
      </c>
      <c r="K151" s="132">
        <v>0</v>
      </c>
      <c r="L151" s="132">
        <v>0</v>
      </c>
      <c r="M151" s="132">
        <v>314400</v>
      </c>
      <c r="N151" s="132">
        <v>295200</v>
      </c>
      <c r="O151" s="132">
        <v>295200</v>
      </c>
      <c r="P151" s="132">
        <v>19200</v>
      </c>
      <c r="Q151" s="132">
        <f t="shared" si="2"/>
        <v>0.93893129770992367</v>
      </c>
    </row>
    <row r="152" spans="2:17">
      <c r="B152" s="130" t="s">
        <v>25</v>
      </c>
      <c r="C152" s="130" t="s">
        <v>16</v>
      </c>
      <c r="D152" s="131" t="s">
        <v>171</v>
      </c>
      <c r="E152" s="130" t="s">
        <v>361</v>
      </c>
      <c r="F152" s="130" t="s">
        <v>175</v>
      </c>
      <c r="G152" s="130" t="s">
        <v>335</v>
      </c>
      <c r="H152" s="132">
        <v>34920276</v>
      </c>
      <c r="I152" s="132">
        <v>0</v>
      </c>
      <c r="J152" s="132">
        <v>0</v>
      </c>
      <c r="K152" s="132">
        <v>0</v>
      </c>
      <c r="L152" s="132">
        <v>12000000</v>
      </c>
      <c r="M152" s="132">
        <v>22920276</v>
      </c>
      <c r="N152" s="132">
        <v>7348961</v>
      </c>
      <c r="O152" s="132">
        <v>7348961</v>
      </c>
      <c r="P152" s="132">
        <v>15571315</v>
      </c>
      <c r="Q152" s="132">
        <f t="shared" si="2"/>
        <v>0.32063143567730162</v>
      </c>
    </row>
    <row r="153" spans="2:17">
      <c r="B153" s="130" t="s">
        <v>25</v>
      </c>
      <c r="C153" s="130" t="s">
        <v>16</v>
      </c>
      <c r="D153" s="131" t="s">
        <v>171</v>
      </c>
      <c r="E153" s="130" t="s">
        <v>361</v>
      </c>
      <c r="F153" s="130" t="s">
        <v>177</v>
      </c>
      <c r="G153" s="130" t="s">
        <v>335</v>
      </c>
      <c r="H153" s="132">
        <v>1000</v>
      </c>
      <c r="I153" s="132">
        <v>0</v>
      </c>
      <c r="J153" s="132">
        <v>0</v>
      </c>
      <c r="K153" s="132">
        <v>0</v>
      </c>
      <c r="L153" s="132">
        <v>0</v>
      </c>
      <c r="M153" s="132">
        <v>1000</v>
      </c>
      <c r="N153" s="132">
        <v>0</v>
      </c>
      <c r="O153" s="132">
        <v>0</v>
      </c>
      <c r="P153" s="132">
        <v>1000</v>
      </c>
      <c r="Q153" s="132">
        <f t="shared" si="2"/>
        <v>0</v>
      </c>
    </row>
    <row r="154" spans="2:17">
      <c r="B154" s="130" t="s">
        <v>25</v>
      </c>
      <c r="C154" s="130" t="s">
        <v>16</v>
      </c>
      <c r="D154" s="131" t="s">
        <v>171</v>
      </c>
      <c r="E154" s="130" t="s">
        <v>361</v>
      </c>
      <c r="F154" s="130" t="s">
        <v>180</v>
      </c>
      <c r="G154" s="130" t="s">
        <v>335</v>
      </c>
      <c r="H154" s="132">
        <v>1000</v>
      </c>
      <c r="I154" s="132">
        <v>0</v>
      </c>
      <c r="J154" s="132">
        <v>0</v>
      </c>
      <c r="K154" s="132">
        <v>0</v>
      </c>
      <c r="L154" s="132">
        <v>0</v>
      </c>
      <c r="M154" s="132">
        <v>1000</v>
      </c>
      <c r="N154" s="132">
        <v>0</v>
      </c>
      <c r="O154" s="132">
        <v>0</v>
      </c>
      <c r="P154" s="132">
        <v>1000</v>
      </c>
      <c r="Q154" s="132">
        <f t="shared" si="2"/>
        <v>0</v>
      </c>
    </row>
    <row r="155" spans="2:17">
      <c r="B155" s="130" t="s">
        <v>25</v>
      </c>
      <c r="C155" s="130" t="s">
        <v>16</v>
      </c>
      <c r="D155" s="131" t="s">
        <v>171</v>
      </c>
      <c r="E155" s="130" t="s">
        <v>361</v>
      </c>
      <c r="F155" s="130" t="s">
        <v>181</v>
      </c>
      <c r="G155" s="130" t="s">
        <v>335</v>
      </c>
      <c r="H155" s="132">
        <v>1000</v>
      </c>
      <c r="I155" s="132">
        <v>0</v>
      </c>
      <c r="J155" s="132">
        <v>0</v>
      </c>
      <c r="K155" s="132">
        <v>0</v>
      </c>
      <c r="L155" s="132">
        <v>0</v>
      </c>
      <c r="M155" s="132">
        <v>1000</v>
      </c>
      <c r="N155" s="132">
        <v>0</v>
      </c>
      <c r="O155" s="132">
        <v>0</v>
      </c>
      <c r="P155" s="132">
        <v>1000</v>
      </c>
      <c r="Q155" s="132">
        <f t="shared" si="2"/>
        <v>0</v>
      </c>
    </row>
    <row r="156" spans="2:17">
      <c r="B156" s="130" t="s">
        <v>25</v>
      </c>
      <c r="C156" s="130" t="s">
        <v>16</v>
      </c>
      <c r="D156" s="131" t="s">
        <v>171</v>
      </c>
      <c r="E156" s="130" t="s">
        <v>361</v>
      </c>
      <c r="F156" s="130" t="s">
        <v>182</v>
      </c>
      <c r="G156" s="130" t="s">
        <v>335</v>
      </c>
      <c r="H156" s="132">
        <v>1999000</v>
      </c>
      <c r="I156" s="132">
        <v>0</v>
      </c>
      <c r="J156" s="132">
        <v>0</v>
      </c>
      <c r="K156" s="132">
        <v>0</v>
      </c>
      <c r="L156" s="132">
        <v>1660000</v>
      </c>
      <c r="M156" s="132">
        <v>339000</v>
      </c>
      <c r="N156" s="132">
        <v>338200</v>
      </c>
      <c r="O156" s="132">
        <v>338200</v>
      </c>
      <c r="P156" s="132">
        <v>800</v>
      </c>
      <c r="Q156" s="132">
        <f t="shared" si="2"/>
        <v>0.99764011799410024</v>
      </c>
    </row>
    <row r="157" spans="2:17">
      <c r="B157" s="130" t="s">
        <v>25</v>
      </c>
      <c r="C157" s="130" t="s">
        <v>16</v>
      </c>
      <c r="D157" s="131" t="s">
        <v>171</v>
      </c>
      <c r="E157" s="130" t="s">
        <v>361</v>
      </c>
      <c r="F157" s="130" t="s">
        <v>191</v>
      </c>
      <c r="G157" s="130" t="s">
        <v>335</v>
      </c>
      <c r="H157" s="132">
        <v>2000000</v>
      </c>
      <c r="I157" s="132">
        <v>0</v>
      </c>
      <c r="J157" s="132">
        <v>0</v>
      </c>
      <c r="K157" s="132">
        <v>0</v>
      </c>
      <c r="L157" s="132">
        <v>2000000</v>
      </c>
      <c r="M157" s="132">
        <v>0</v>
      </c>
      <c r="N157" s="132">
        <v>0</v>
      </c>
      <c r="O157" s="132">
        <v>0</v>
      </c>
      <c r="P157" s="132">
        <v>0</v>
      </c>
      <c r="Q157" s="132">
        <v>0</v>
      </c>
    </row>
    <row r="158" spans="2:17">
      <c r="B158" s="130" t="s">
        <v>25</v>
      </c>
      <c r="C158" s="130" t="s">
        <v>16</v>
      </c>
      <c r="D158" s="131" t="s">
        <v>171</v>
      </c>
      <c r="E158" s="130" t="s">
        <v>361</v>
      </c>
      <c r="F158" s="130" t="s">
        <v>202</v>
      </c>
      <c r="G158" s="130" t="s">
        <v>335</v>
      </c>
      <c r="H158" s="132">
        <v>1000</v>
      </c>
      <c r="I158" s="132">
        <v>0</v>
      </c>
      <c r="J158" s="132">
        <v>0</v>
      </c>
      <c r="K158" s="132">
        <v>0</v>
      </c>
      <c r="L158" s="132">
        <v>0</v>
      </c>
      <c r="M158" s="132">
        <v>1000</v>
      </c>
      <c r="N158" s="132">
        <v>0</v>
      </c>
      <c r="O158" s="132">
        <v>0</v>
      </c>
      <c r="P158" s="132">
        <v>1000</v>
      </c>
      <c r="Q158" s="132">
        <f t="shared" si="2"/>
        <v>0</v>
      </c>
    </row>
    <row r="159" spans="2:17">
      <c r="B159" s="130" t="s">
        <v>25</v>
      </c>
      <c r="C159" s="130" t="s">
        <v>252</v>
      </c>
      <c r="D159" s="131" t="s">
        <v>253</v>
      </c>
      <c r="E159" s="130" t="s">
        <v>358</v>
      </c>
      <c r="F159" s="130" t="s">
        <v>254</v>
      </c>
      <c r="G159" s="130" t="s">
        <v>335</v>
      </c>
      <c r="H159" s="132">
        <v>1000</v>
      </c>
      <c r="I159" s="132">
        <v>0</v>
      </c>
      <c r="J159" s="132">
        <v>0</v>
      </c>
      <c r="K159" s="132">
        <v>0</v>
      </c>
      <c r="L159" s="132">
        <v>0</v>
      </c>
      <c r="M159" s="132">
        <v>1000</v>
      </c>
      <c r="N159" s="132">
        <v>0</v>
      </c>
      <c r="O159" s="132">
        <v>0</v>
      </c>
      <c r="P159" s="132">
        <v>1000</v>
      </c>
      <c r="Q159" s="132">
        <f t="shared" si="2"/>
        <v>0</v>
      </c>
    </row>
    <row r="160" spans="2:17">
      <c r="B160" s="130" t="s">
        <v>25</v>
      </c>
      <c r="C160" s="130" t="s">
        <v>16</v>
      </c>
      <c r="D160" s="131" t="s">
        <v>192</v>
      </c>
      <c r="E160" s="130" t="s">
        <v>362</v>
      </c>
      <c r="F160" s="130" t="s">
        <v>169</v>
      </c>
      <c r="G160" s="130" t="s">
        <v>335</v>
      </c>
      <c r="H160" s="132">
        <v>2077014</v>
      </c>
      <c r="I160" s="132">
        <v>0</v>
      </c>
      <c r="J160" s="132">
        <v>0</v>
      </c>
      <c r="K160" s="132">
        <v>0</v>
      </c>
      <c r="L160" s="132">
        <v>2000000</v>
      </c>
      <c r="M160" s="132">
        <v>77014</v>
      </c>
      <c r="N160" s="132">
        <v>0</v>
      </c>
      <c r="O160" s="132">
        <v>0</v>
      </c>
      <c r="P160" s="132">
        <v>77014</v>
      </c>
      <c r="Q160" s="132">
        <f t="shared" si="2"/>
        <v>0</v>
      </c>
    </row>
    <row r="161" spans="2:17">
      <c r="B161" s="130" t="s">
        <v>25</v>
      </c>
      <c r="C161" s="130" t="s">
        <v>16</v>
      </c>
      <c r="D161" s="131" t="s">
        <v>194</v>
      </c>
      <c r="E161" s="130" t="s">
        <v>363</v>
      </c>
      <c r="F161" s="130" t="s">
        <v>195</v>
      </c>
      <c r="G161" s="130" t="s">
        <v>335</v>
      </c>
      <c r="H161" s="132">
        <v>1000</v>
      </c>
      <c r="I161" s="132">
        <v>0</v>
      </c>
      <c r="J161" s="132">
        <v>0</v>
      </c>
      <c r="K161" s="132">
        <v>0</v>
      </c>
      <c r="L161" s="132">
        <v>0</v>
      </c>
      <c r="M161" s="132">
        <v>1000</v>
      </c>
      <c r="N161" s="132">
        <v>0</v>
      </c>
      <c r="O161" s="132">
        <v>0</v>
      </c>
      <c r="P161" s="132">
        <v>1000</v>
      </c>
      <c r="Q161" s="132">
        <f t="shared" si="2"/>
        <v>0</v>
      </c>
    </row>
    <row r="162" spans="2:17">
      <c r="B162" s="130" t="s">
        <v>25</v>
      </c>
      <c r="C162" s="130" t="s">
        <v>16</v>
      </c>
      <c r="D162" s="131" t="s">
        <v>189</v>
      </c>
      <c r="E162" s="130" t="s">
        <v>364</v>
      </c>
      <c r="F162" s="130" t="s">
        <v>190</v>
      </c>
      <c r="G162" s="130" t="s">
        <v>335</v>
      </c>
      <c r="H162" s="132">
        <v>1000</v>
      </c>
      <c r="I162" s="132">
        <v>0</v>
      </c>
      <c r="J162" s="132">
        <v>0</v>
      </c>
      <c r="K162" s="132">
        <v>0</v>
      </c>
      <c r="L162" s="132">
        <v>0</v>
      </c>
      <c r="M162" s="132">
        <v>1000</v>
      </c>
      <c r="N162" s="132">
        <v>0</v>
      </c>
      <c r="O162" s="132">
        <v>0</v>
      </c>
      <c r="P162" s="132">
        <v>1000</v>
      </c>
      <c r="Q162" s="132">
        <f t="shared" si="2"/>
        <v>0</v>
      </c>
    </row>
    <row r="163" spans="2:17">
      <c r="B163" s="130" t="s">
        <v>25</v>
      </c>
      <c r="C163" s="130" t="s">
        <v>16</v>
      </c>
      <c r="D163" s="131" t="s">
        <v>183</v>
      </c>
      <c r="E163" s="130" t="s">
        <v>365</v>
      </c>
      <c r="F163" s="130" t="s">
        <v>184</v>
      </c>
      <c r="G163" s="130" t="s">
        <v>335</v>
      </c>
      <c r="H163" s="132">
        <v>1000</v>
      </c>
      <c r="I163" s="132">
        <v>0</v>
      </c>
      <c r="J163" s="132">
        <v>0</v>
      </c>
      <c r="K163" s="132">
        <v>0</v>
      </c>
      <c r="L163" s="132">
        <v>0</v>
      </c>
      <c r="M163" s="132">
        <v>1000</v>
      </c>
      <c r="N163" s="132">
        <v>0</v>
      </c>
      <c r="O163" s="132">
        <v>0</v>
      </c>
      <c r="P163" s="132">
        <v>1000</v>
      </c>
      <c r="Q163" s="132">
        <f t="shared" si="2"/>
        <v>0</v>
      </c>
    </row>
    <row r="164" spans="2:17">
      <c r="B164" s="130" t="s">
        <v>25</v>
      </c>
      <c r="C164" s="130" t="s">
        <v>16</v>
      </c>
      <c r="D164" s="131" t="s">
        <v>187</v>
      </c>
      <c r="E164" s="130" t="s">
        <v>366</v>
      </c>
      <c r="F164" s="130" t="s">
        <v>188</v>
      </c>
      <c r="G164" s="130" t="s">
        <v>335</v>
      </c>
      <c r="H164" s="132">
        <v>62460</v>
      </c>
      <c r="I164" s="132">
        <v>0</v>
      </c>
      <c r="J164" s="132">
        <v>0</v>
      </c>
      <c r="K164" s="132">
        <v>0</v>
      </c>
      <c r="L164" s="132">
        <v>0</v>
      </c>
      <c r="M164" s="132">
        <v>62460</v>
      </c>
      <c r="N164" s="132">
        <v>0</v>
      </c>
      <c r="O164" s="132">
        <v>0</v>
      </c>
      <c r="P164" s="132">
        <v>62460</v>
      </c>
      <c r="Q164" s="132">
        <f t="shared" si="2"/>
        <v>0</v>
      </c>
    </row>
    <row r="165" spans="2:17">
      <c r="B165" s="130" t="s">
        <v>25</v>
      </c>
      <c r="C165" s="130" t="s">
        <v>16</v>
      </c>
      <c r="D165" s="131" t="s">
        <v>196</v>
      </c>
      <c r="E165" s="130" t="s">
        <v>367</v>
      </c>
      <c r="F165" s="130" t="s">
        <v>197</v>
      </c>
      <c r="G165" s="130" t="s">
        <v>335</v>
      </c>
      <c r="H165" s="132">
        <v>17900000</v>
      </c>
      <c r="I165" s="132">
        <v>0</v>
      </c>
      <c r="J165" s="132">
        <v>0</v>
      </c>
      <c r="K165" s="132">
        <v>0</v>
      </c>
      <c r="L165" s="132">
        <v>3406706</v>
      </c>
      <c r="M165" s="132">
        <v>14493294</v>
      </c>
      <c r="N165" s="132">
        <v>14493294</v>
      </c>
      <c r="O165" s="132">
        <v>14493294</v>
      </c>
      <c r="P165" s="132">
        <v>0</v>
      </c>
      <c r="Q165" s="132">
        <f t="shared" si="2"/>
        <v>1</v>
      </c>
    </row>
    <row r="166" spans="2:17">
      <c r="B166" s="130" t="s">
        <v>25</v>
      </c>
      <c r="C166" s="130" t="s">
        <v>16</v>
      </c>
      <c r="D166" s="131" t="s">
        <v>200</v>
      </c>
      <c r="E166" s="130" t="s">
        <v>368</v>
      </c>
      <c r="F166" s="130" t="s">
        <v>201</v>
      </c>
      <c r="G166" s="130" t="s">
        <v>335</v>
      </c>
      <c r="H166" s="132">
        <v>4646000</v>
      </c>
      <c r="I166" s="132">
        <v>0</v>
      </c>
      <c r="J166" s="132">
        <v>0</v>
      </c>
      <c r="K166" s="132">
        <v>3500000</v>
      </c>
      <c r="L166" s="132">
        <v>0</v>
      </c>
      <c r="M166" s="132">
        <v>8146000</v>
      </c>
      <c r="N166" s="132">
        <v>7898000</v>
      </c>
      <c r="O166" s="132">
        <v>7898000</v>
      </c>
      <c r="P166" s="132">
        <v>248000</v>
      </c>
      <c r="Q166" s="132">
        <f t="shared" si="2"/>
        <v>0.96955561011539404</v>
      </c>
    </row>
    <row r="167" spans="2:17">
      <c r="B167" s="130" t="s">
        <v>25</v>
      </c>
      <c r="C167" s="130" t="s">
        <v>16</v>
      </c>
      <c r="D167" s="131" t="s">
        <v>203</v>
      </c>
      <c r="E167" s="130" t="s">
        <v>369</v>
      </c>
      <c r="F167" s="130" t="s">
        <v>204</v>
      </c>
      <c r="G167" s="130" t="s">
        <v>335</v>
      </c>
      <c r="H167" s="132">
        <v>4500000</v>
      </c>
      <c r="I167" s="132">
        <v>0</v>
      </c>
      <c r="J167" s="132">
        <v>0</v>
      </c>
      <c r="K167" s="132">
        <v>49942</v>
      </c>
      <c r="L167" s="132">
        <v>0</v>
      </c>
      <c r="M167" s="132">
        <v>4549942</v>
      </c>
      <c r="N167" s="132">
        <v>4549942</v>
      </c>
      <c r="O167" s="132">
        <v>4549942</v>
      </c>
      <c r="P167" s="132">
        <v>0</v>
      </c>
      <c r="Q167" s="132">
        <f t="shared" si="2"/>
        <v>1</v>
      </c>
    </row>
    <row r="168" spans="2:17">
      <c r="B168" s="130" t="s">
        <v>25</v>
      </c>
      <c r="C168" s="130" t="s">
        <v>16</v>
      </c>
      <c r="D168" s="131" t="s">
        <v>198</v>
      </c>
      <c r="E168" s="130" t="s">
        <v>370</v>
      </c>
      <c r="F168" s="130" t="s">
        <v>199</v>
      </c>
      <c r="G168" s="130" t="s">
        <v>335</v>
      </c>
      <c r="H168" s="132">
        <v>2000000</v>
      </c>
      <c r="I168" s="132">
        <v>0</v>
      </c>
      <c r="J168" s="132">
        <v>0</v>
      </c>
      <c r="K168" s="132">
        <v>0</v>
      </c>
      <c r="L168" s="132">
        <v>0</v>
      </c>
      <c r="M168" s="132">
        <v>2000000</v>
      </c>
      <c r="N168" s="132">
        <v>0</v>
      </c>
      <c r="O168" s="132">
        <v>0</v>
      </c>
      <c r="P168" s="132">
        <v>2000000</v>
      </c>
      <c r="Q168" s="132">
        <f t="shared" si="2"/>
        <v>0</v>
      </c>
    </row>
    <row r="169" spans="2:17">
      <c r="B169" s="130" t="s">
        <v>25</v>
      </c>
      <c r="C169" s="130" t="s">
        <v>23</v>
      </c>
      <c r="D169" s="131" t="s">
        <v>185</v>
      </c>
      <c r="E169" s="130" t="s">
        <v>371</v>
      </c>
      <c r="F169" s="130" t="s">
        <v>186</v>
      </c>
      <c r="G169" s="130" t="s">
        <v>335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0</v>
      </c>
      <c r="N169" s="132">
        <v>0</v>
      </c>
      <c r="O169" s="132">
        <v>0</v>
      </c>
      <c r="P169" s="132">
        <v>0</v>
      </c>
      <c r="Q169" s="132">
        <v>0</v>
      </c>
    </row>
    <row r="170" spans="2:17">
      <c r="B170" s="130" t="s">
        <v>25</v>
      </c>
      <c r="C170" s="130" t="s">
        <v>16</v>
      </c>
      <c r="D170" s="131" t="s">
        <v>251</v>
      </c>
      <c r="E170" s="130" t="s">
        <v>372</v>
      </c>
      <c r="F170" s="130" t="s">
        <v>193</v>
      </c>
      <c r="G170" s="130" t="s">
        <v>335</v>
      </c>
      <c r="H170" s="132">
        <v>1000</v>
      </c>
      <c r="I170" s="132">
        <v>0</v>
      </c>
      <c r="J170" s="132">
        <v>0</v>
      </c>
      <c r="K170" s="132">
        <v>0</v>
      </c>
      <c r="L170" s="132">
        <v>0</v>
      </c>
      <c r="M170" s="132">
        <v>1000</v>
      </c>
      <c r="N170" s="132">
        <v>0</v>
      </c>
      <c r="O170" s="132">
        <v>0</v>
      </c>
      <c r="P170" s="132">
        <v>1000</v>
      </c>
      <c r="Q170" s="132">
        <f t="shared" si="2"/>
        <v>0</v>
      </c>
    </row>
    <row r="171" spans="2:17">
      <c r="B171" s="130" t="s">
        <v>25</v>
      </c>
      <c r="C171" s="130" t="s">
        <v>16</v>
      </c>
      <c r="D171" s="131" t="s">
        <v>255</v>
      </c>
      <c r="E171" s="130" t="s">
        <v>373</v>
      </c>
      <c r="F171" s="130" t="s">
        <v>182</v>
      </c>
      <c r="G171" s="130" t="s">
        <v>335</v>
      </c>
      <c r="H171" s="132">
        <v>1000</v>
      </c>
      <c r="I171" s="132">
        <v>0</v>
      </c>
      <c r="J171" s="132">
        <v>0</v>
      </c>
      <c r="K171" s="132">
        <v>15500000</v>
      </c>
      <c r="L171" s="132">
        <v>12133832</v>
      </c>
      <c r="M171" s="132">
        <v>3367168</v>
      </c>
      <c r="N171" s="132">
        <v>2747449</v>
      </c>
      <c r="O171" s="132">
        <v>2747449</v>
      </c>
      <c r="P171" s="132">
        <v>619719</v>
      </c>
      <c r="Q171" s="132">
        <f t="shared" si="2"/>
        <v>0.81595245618870216</v>
      </c>
    </row>
    <row r="172" spans="2:17">
      <c r="B172" s="130" t="s">
        <v>25</v>
      </c>
      <c r="C172" s="130" t="s">
        <v>16</v>
      </c>
      <c r="D172" s="131" t="s">
        <v>374</v>
      </c>
      <c r="E172" s="130" t="s">
        <v>375</v>
      </c>
      <c r="F172" s="130" t="s">
        <v>206</v>
      </c>
      <c r="G172" s="130" t="s">
        <v>335</v>
      </c>
      <c r="H172" s="132">
        <v>5000000</v>
      </c>
      <c r="I172" s="132">
        <v>0</v>
      </c>
      <c r="J172" s="132">
        <v>0</v>
      </c>
      <c r="K172" s="132">
        <v>5000000</v>
      </c>
      <c r="L172" s="132">
        <v>10000000</v>
      </c>
      <c r="M172" s="132">
        <v>0</v>
      </c>
      <c r="N172" s="132">
        <v>0</v>
      </c>
      <c r="O172" s="132">
        <v>0</v>
      </c>
      <c r="P172" s="132">
        <v>0</v>
      </c>
      <c r="Q172" s="132">
        <v>0</v>
      </c>
    </row>
    <row r="173" spans="2:17">
      <c r="B173" s="130" t="s">
        <v>25</v>
      </c>
      <c r="C173" s="130" t="s">
        <v>16</v>
      </c>
      <c r="D173" s="131" t="s">
        <v>376</v>
      </c>
      <c r="E173" s="130" t="s">
        <v>377</v>
      </c>
      <c r="F173" s="130" t="s">
        <v>250</v>
      </c>
      <c r="G173" s="130" t="s">
        <v>335</v>
      </c>
      <c r="H173" s="132">
        <v>5348000</v>
      </c>
      <c r="I173" s="132">
        <v>0</v>
      </c>
      <c r="J173" s="132">
        <v>0</v>
      </c>
      <c r="K173" s="132">
        <v>0</v>
      </c>
      <c r="L173" s="132">
        <v>0</v>
      </c>
      <c r="M173" s="132">
        <v>5348000</v>
      </c>
      <c r="N173" s="132">
        <v>5348000</v>
      </c>
      <c r="O173" s="132">
        <v>5348000</v>
      </c>
      <c r="P173" s="132">
        <v>0</v>
      </c>
      <c r="Q173" s="132">
        <f t="shared" si="2"/>
        <v>1</v>
      </c>
    </row>
    <row r="174" spans="2:17">
      <c r="B174" s="130" t="s">
        <v>25</v>
      </c>
      <c r="C174" s="130" t="s">
        <v>16</v>
      </c>
      <c r="D174" s="131" t="s">
        <v>378</v>
      </c>
      <c r="E174" s="130" t="s">
        <v>379</v>
      </c>
      <c r="F174" s="130" t="s">
        <v>249</v>
      </c>
      <c r="G174" s="130" t="s">
        <v>335</v>
      </c>
      <c r="H174" s="132">
        <v>1000000</v>
      </c>
      <c r="I174" s="132">
        <v>0</v>
      </c>
      <c r="J174" s="132">
        <v>0</v>
      </c>
      <c r="K174" s="132">
        <v>0</v>
      </c>
      <c r="L174" s="132">
        <v>0</v>
      </c>
      <c r="M174" s="132">
        <v>1000000</v>
      </c>
      <c r="N174" s="132">
        <v>1000000</v>
      </c>
      <c r="O174" s="132">
        <v>1000000</v>
      </c>
      <c r="P174" s="132">
        <v>0</v>
      </c>
      <c r="Q174" s="132">
        <f t="shared" si="2"/>
        <v>1</v>
      </c>
    </row>
    <row r="175" spans="2:17">
      <c r="B175" s="130" t="s">
        <v>25</v>
      </c>
      <c r="C175" s="130" t="s">
        <v>16</v>
      </c>
      <c r="D175" s="131" t="s">
        <v>380</v>
      </c>
      <c r="E175" s="130" t="s">
        <v>381</v>
      </c>
      <c r="F175" s="130" t="s">
        <v>248</v>
      </c>
      <c r="G175" s="130" t="s">
        <v>335</v>
      </c>
      <c r="H175" s="132">
        <v>5000000</v>
      </c>
      <c r="I175" s="132">
        <v>0</v>
      </c>
      <c r="J175" s="132">
        <v>0</v>
      </c>
      <c r="K175" s="132">
        <v>0</v>
      </c>
      <c r="L175" s="132">
        <v>0</v>
      </c>
      <c r="M175" s="132">
        <v>5000000</v>
      </c>
      <c r="N175" s="132">
        <v>5000000</v>
      </c>
      <c r="O175" s="132">
        <v>5000000</v>
      </c>
      <c r="P175" s="132">
        <v>0</v>
      </c>
      <c r="Q175" s="132">
        <f t="shared" si="2"/>
        <v>1</v>
      </c>
    </row>
    <row r="176" spans="2:17">
      <c r="B176" s="130" t="s">
        <v>25</v>
      </c>
      <c r="C176" s="130" t="s">
        <v>16</v>
      </c>
      <c r="D176" s="131" t="s">
        <v>246</v>
      </c>
      <c r="E176" s="130" t="s">
        <v>382</v>
      </c>
      <c r="F176" s="130" t="s">
        <v>206</v>
      </c>
      <c r="G176" s="130" t="s">
        <v>335</v>
      </c>
      <c r="H176" s="132">
        <v>15876269</v>
      </c>
      <c r="I176" s="132">
        <v>0</v>
      </c>
      <c r="J176" s="132">
        <v>0</v>
      </c>
      <c r="K176" s="132">
        <v>0</v>
      </c>
      <c r="L176" s="132">
        <v>15875000</v>
      </c>
      <c r="M176" s="132">
        <v>1269</v>
      </c>
      <c r="N176" s="132">
        <v>0</v>
      </c>
      <c r="O176" s="132">
        <v>0</v>
      </c>
      <c r="P176" s="132">
        <v>1269</v>
      </c>
      <c r="Q176" s="132">
        <f t="shared" si="2"/>
        <v>0</v>
      </c>
    </row>
    <row r="177" spans="2:17">
      <c r="B177" s="130" t="s">
        <v>25</v>
      </c>
      <c r="C177" s="130" t="s">
        <v>16</v>
      </c>
      <c r="D177" s="131" t="s">
        <v>246</v>
      </c>
      <c r="E177" s="130" t="s">
        <v>382</v>
      </c>
      <c r="F177" s="130" t="s">
        <v>208</v>
      </c>
      <c r="G177" s="130" t="s">
        <v>335</v>
      </c>
      <c r="H177" s="132">
        <v>0</v>
      </c>
      <c r="I177" s="132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>
        <v>0</v>
      </c>
      <c r="P177" s="132">
        <v>0</v>
      </c>
      <c r="Q177" s="132">
        <v>0</v>
      </c>
    </row>
    <row r="178" spans="2:17">
      <c r="B178" s="130" t="s">
        <v>25</v>
      </c>
      <c r="C178" s="130" t="s">
        <v>16</v>
      </c>
      <c r="D178" s="131" t="s">
        <v>246</v>
      </c>
      <c r="E178" s="130" t="s">
        <v>382</v>
      </c>
      <c r="F178" s="130" t="s">
        <v>45</v>
      </c>
      <c r="G178" s="130" t="s">
        <v>335</v>
      </c>
      <c r="H178" s="132">
        <v>10000000</v>
      </c>
      <c r="I178" s="132">
        <v>3730289426</v>
      </c>
      <c r="J178" s="132">
        <v>0</v>
      </c>
      <c r="K178" s="132">
        <v>61000000</v>
      </c>
      <c r="L178" s="132">
        <v>3000000</v>
      </c>
      <c r="M178" s="132">
        <v>3798289426</v>
      </c>
      <c r="N178" s="132">
        <v>3193048318</v>
      </c>
      <c r="O178" s="132">
        <v>1642173031</v>
      </c>
      <c r="P178" s="132">
        <v>605241108</v>
      </c>
      <c r="Q178" s="132">
        <f t="shared" si="2"/>
        <v>0.84065429457349627</v>
      </c>
    </row>
    <row r="179" spans="2:17">
      <c r="B179" s="130" t="s">
        <v>25</v>
      </c>
      <c r="C179" s="130" t="s">
        <v>16</v>
      </c>
      <c r="D179" s="131" t="s">
        <v>246</v>
      </c>
      <c r="E179" s="130" t="s">
        <v>382</v>
      </c>
      <c r="F179" s="130" t="s">
        <v>47</v>
      </c>
      <c r="G179" s="130" t="s">
        <v>335</v>
      </c>
      <c r="H179" s="132">
        <v>0</v>
      </c>
      <c r="I179" s="132">
        <v>0</v>
      </c>
      <c r="J179" s="132">
        <v>0</v>
      </c>
      <c r="K179" s="132">
        <v>0</v>
      </c>
      <c r="L179" s="132">
        <v>0</v>
      </c>
      <c r="M179" s="132">
        <v>0</v>
      </c>
      <c r="N179" s="132">
        <v>0</v>
      </c>
      <c r="O179" s="132">
        <v>0</v>
      </c>
      <c r="P179" s="132">
        <v>0</v>
      </c>
      <c r="Q179" s="132">
        <v>0</v>
      </c>
    </row>
    <row r="180" spans="2:17">
      <c r="B180" s="130" t="s">
        <v>25</v>
      </c>
      <c r="C180" s="130" t="s">
        <v>16</v>
      </c>
      <c r="D180" s="131" t="s">
        <v>247</v>
      </c>
      <c r="E180" s="130" t="s">
        <v>360</v>
      </c>
      <c r="F180" s="130" t="s">
        <v>210</v>
      </c>
      <c r="G180" s="130" t="s">
        <v>335</v>
      </c>
      <c r="H180" s="132">
        <v>5000000</v>
      </c>
      <c r="I180" s="132">
        <v>0</v>
      </c>
      <c r="J180" s="132">
        <v>0</v>
      </c>
      <c r="K180" s="132">
        <v>0</v>
      </c>
      <c r="L180" s="132">
        <v>1000000</v>
      </c>
      <c r="M180" s="132">
        <v>4000000</v>
      </c>
      <c r="N180" s="132">
        <v>0</v>
      </c>
      <c r="O180" s="132">
        <v>0</v>
      </c>
      <c r="P180" s="132">
        <v>4000000</v>
      </c>
      <c r="Q180" s="132">
        <f t="shared" si="2"/>
        <v>0</v>
      </c>
    </row>
    <row r="181" spans="2:17">
      <c r="B181" s="130" t="s">
        <v>25</v>
      </c>
      <c r="C181" s="130" t="s">
        <v>16</v>
      </c>
      <c r="D181" s="131" t="s">
        <v>247</v>
      </c>
      <c r="E181" s="130" t="s">
        <v>360</v>
      </c>
      <c r="F181" s="130" t="s">
        <v>46</v>
      </c>
      <c r="G181" s="130" t="s">
        <v>335</v>
      </c>
      <c r="H181" s="132">
        <v>1000</v>
      </c>
      <c r="I181" s="132">
        <v>0</v>
      </c>
      <c r="J181" s="132">
        <v>0</v>
      </c>
      <c r="K181" s="132">
        <v>46000000</v>
      </c>
      <c r="L181" s="132">
        <v>0</v>
      </c>
      <c r="M181" s="132">
        <v>46001000</v>
      </c>
      <c r="N181" s="132">
        <v>45292811</v>
      </c>
      <c r="O181" s="132">
        <v>45292811</v>
      </c>
      <c r="P181" s="132">
        <v>708189</v>
      </c>
      <c r="Q181" s="132">
        <f t="shared" si="2"/>
        <v>0.98460492163213842</v>
      </c>
    </row>
    <row r="182" spans="2:17">
      <c r="B182" s="130" t="s">
        <v>25</v>
      </c>
      <c r="C182" s="130" t="s">
        <v>16</v>
      </c>
      <c r="D182" s="131" t="s">
        <v>383</v>
      </c>
      <c r="E182" s="130" t="s">
        <v>384</v>
      </c>
      <c r="F182" s="130" t="s">
        <v>212</v>
      </c>
      <c r="G182" s="130" t="s">
        <v>335</v>
      </c>
      <c r="H182" s="132">
        <v>1000</v>
      </c>
      <c r="I182" s="132">
        <v>0</v>
      </c>
      <c r="J182" s="132">
        <v>0</v>
      </c>
      <c r="K182" s="132">
        <v>0</v>
      </c>
      <c r="L182" s="132">
        <v>0</v>
      </c>
      <c r="M182" s="132">
        <v>1000</v>
      </c>
      <c r="N182" s="132">
        <v>0</v>
      </c>
      <c r="O182" s="132">
        <v>0</v>
      </c>
      <c r="P182" s="132">
        <v>1000</v>
      </c>
      <c r="Q182" s="132">
        <f t="shared" si="2"/>
        <v>0</v>
      </c>
    </row>
    <row r="183" spans="2:17">
      <c r="B183" s="130" t="s">
        <v>25</v>
      </c>
      <c r="C183" s="130" t="s">
        <v>16</v>
      </c>
      <c r="D183" s="131" t="s">
        <v>205</v>
      </c>
      <c r="E183" s="130" t="s">
        <v>334</v>
      </c>
      <c r="F183" s="130" t="s">
        <v>125</v>
      </c>
      <c r="G183" s="130" t="s">
        <v>335</v>
      </c>
      <c r="H183" s="132">
        <v>87269092</v>
      </c>
      <c r="I183" s="132">
        <v>0</v>
      </c>
      <c r="J183" s="132">
        <v>0</v>
      </c>
      <c r="K183" s="132">
        <v>5045942</v>
      </c>
      <c r="L183" s="132">
        <v>12300000</v>
      </c>
      <c r="M183" s="132">
        <v>80015034</v>
      </c>
      <c r="N183" s="132">
        <v>79923150</v>
      </c>
      <c r="O183" s="132">
        <v>79923150</v>
      </c>
      <c r="P183" s="132">
        <v>91884</v>
      </c>
      <c r="Q183" s="132">
        <f t="shared" si="2"/>
        <v>0.99885166580070439</v>
      </c>
    </row>
    <row r="184" spans="2:17">
      <c r="B184" s="130" t="s">
        <v>25</v>
      </c>
      <c r="C184" s="130" t="s">
        <v>16</v>
      </c>
      <c r="D184" s="131" t="s">
        <v>213</v>
      </c>
      <c r="E184" s="130" t="s">
        <v>385</v>
      </c>
      <c r="F184" s="130" t="s">
        <v>214</v>
      </c>
      <c r="G184" s="130" t="s">
        <v>335</v>
      </c>
      <c r="H184" s="132">
        <v>500000</v>
      </c>
      <c r="I184" s="132">
        <v>0</v>
      </c>
      <c r="J184" s="132">
        <v>0</v>
      </c>
      <c r="K184" s="132">
        <v>5000000</v>
      </c>
      <c r="L184" s="132">
        <v>0</v>
      </c>
      <c r="M184" s="132">
        <v>5500000</v>
      </c>
      <c r="N184" s="132">
        <v>4880108</v>
      </c>
      <c r="O184" s="132">
        <v>4880108</v>
      </c>
      <c r="P184" s="132">
        <v>619892</v>
      </c>
      <c r="Q184" s="132">
        <f t="shared" si="2"/>
        <v>0.88729236363636366</v>
      </c>
    </row>
    <row r="185" spans="2:17">
      <c r="B185" s="130" t="s">
        <v>25</v>
      </c>
      <c r="C185" s="130" t="s">
        <v>16</v>
      </c>
      <c r="D185" s="131" t="s">
        <v>218</v>
      </c>
      <c r="E185" s="130" t="s">
        <v>338</v>
      </c>
      <c r="F185" s="130" t="s">
        <v>141</v>
      </c>
      <c r="G185" s="130" t="s">
        <v>335</v>
      </c>
      <c r="H185" s="132">
        <v>11439720</v>
      </c>
      <c r="I185" s="132">
        <v>0</v>
      </c>
      <c r="J185" s="132">
        <v>0</v>
      </c>
      <c r="K185" s="132">
        <v>3623562</v>
      </c>
      <c r="L185" s="132">
        <v>6000000</v>
      </c>
      <c r="M185" s="132">
        <v>9063282</v>
      </c>
      <c r="N185" s="132">
        <v>9039600</v>
      </c>
      <c r="O185" s="132">
        <v>9039600</v>
      </c>
      <c r="P185" s="132">
        <v>23682</v>
      </c>
      <c r="Q185" s="132">
        <f t="shared" si="2"/>
        <v>0.99738703926458427</v>
      </c>
    </row>
    <row r="186" spans="2:17">
      <c r="B186" s="130" t="s">
        <v>25</v>
      </c>
      <c r="C186" s="130" t="s">
        <v>16</v>
      </c>
      <c r="D186" s="131" t="s">
        <v>217</v>
      </c>
      <c r="E186" s="130" t="s">
        <v>339</v>
      </c>
      <c r="F186" s="130" t="s">
        <v>134</v>
      </c>
      <c r="G186" s="130" t="s">
        <v>335</v>
      </c>
      <c r="H186" s="132">
        <v>5196355.5</v>
      </c>
      <c r="I186" s="132">
        <v>0</v>
      </c>
      <c r="J186" s="132">
        <v>0</v>
      </c>
      <c r="K186" s="132">
        <v>0</v>
      </c>
      <c r="L186" s="132">
        <v>3400000</v>
      </c>
      <c r="M186" s="132">
        <v>1796355.5</v>
      </c>
      <c r="N186" s="132">
        <v>1769245</v>
      </c>
      <c r="O186" s="132">
        <v>1769245</v>
      </c>
      <c r="P186" s="132">
        <v>27110.5</v>
      </c>
      <c r="Q186" s="132">
        <f t="shared" si="2"/>
        <v>0.98490805411289695</v>
      </c>
    </row>
    <row r="187" spans="2:17">
      <c r="B187" s="130" t="s">
        <v>25</v>
      </c>
      <c r="C187" s="130" t="s">
        <v>16</v>
      </c>
      <c r="D187" s="131" t="s">
        <v>207</v>
      </c>
      <c r="E187" s="130" t="s">
        <v>340</v>
      </c>
      <c r="F187" s="130" t="s">
        <v>127</v>
      </c>
      <c r="G187" s="130" t="s">
        <v>335</v>
      </c>
      <c r="H187" s="132">
        <v>5196355.5</v>
      </c>
      <c r="I187" s="132">
        <v>0</v>
      </c>
      <c r="J187" s="132">
        <v>0</v>
      </c>
      <c r="K187" s="132">
        <v>0</v>
      </c>
      <c r="L187" s="132">
        <v>0</v>
      </c>
      <c r="M187" s="132">
        <v>5196355.5</v>
      </c>
      <c r="N187" s="132">
        <v>0</v>
      </c>
      <c r="O187" s="132">
        <v>0</v>
      </c>
      <c r="P187" s="132">
        <v>5196355.5</v>
      </c>
      <c r="Q187" s="132">
        <f t="shared" si="2"/>
        <v>0</v>
      </c>
    </row>
    <row r="188" spans="2:17">
      <c r="B188" s="130" t="s">
        <v>25</v>
      </c>
      <c r="C188" s="130" t="s">
        <v>16</v>
      </c>
      <c r="D188" s="131" t="s">
        <v>386</v>
      </c>
      <c r="E188" s="130" t="s">
        <v>342</v>
      </c>
      <c r="F188" s="130" t="s">
        <v>132</v>
      </c>
      <c r="G188" s="130" t="s">
        <v>335</v>
      </c>
      <c r="H188" s="132">
        <v>11460850.74</v>
      </c>
      <c r="I188" s="132">
        <v>0</v>
      </c>
      <c r="J188" s="132">
        <v>0</v>
      </c>
      <c r="K188" s="132">
        <v>0</v>
      </c>
      <c r="L188" s="132">
        <v>4420884</v>
      </c>
      <c r="M188" s="132">
        <v>7039966.7400000002</v>
      </c>
      <c r="N188" s="132">
        <v>7019313</v>
      </c>
      <c r="O188" s="132">
        <v>7019313</v>
      </c>
      <c r="P188" s="132">
        <v>20653.740000000002</v>
      </c>
      <c r="Q188" s="132">
        <f t="shared" si="2"/>
        <v>0.99706621625317504</v>
      </c>
    </row>
    <row r="189" spans="2:17">
      <c r="B189" s="130" t="s">
        <v>25</v>
      </c>
      <c r="C189" s="130" t="s">
        <v>16</v>
      </c>
      <c r="D189" s="131" t="s">
        <v>386</v>
      </c>
      <c r="E189" s="130" t="s">
        <v>342</v>
      </c>
      <c r="F189" s="130" t="s">
        <v>137</v>
      </c>
      <c r="G189" s="130" t="s">
        <v>335</v>
      </c>
      <c r="H189" s="132">
        <v>7621321.4000000004</v>
      </c>
      <c r="I189" s="132">
        <v>0</v>
      </c>
      <c r="J189" s="132">
        <v>0</v>
      </c>
      <c r="K189" s="132">
        <v>0</v>
      </c>
      <c r="L189" s="132">
        <v>300000</v>
      </c>
      <c r="M189" s="132">
        <v>7321321.4000000004</v>
      </c>
      <c r="N189" s="132">
        <v>0</v>
      </c>
      <c r="O189" s="132">
        <v>0</v>
      </c>
      <c r="P189" s="132">
        <v>7321321.4000000004</v>
      </c>
      <c r="Q189" s="132">
        <f t="shared" si="2"/>
        <v>0</v>
      </c>
    </row>
    <row r="190" spans="2:17">
      <c r="B190" s="130" t="s">
        <v>25</v>
      </c>
      <c r="C190" s="130" t="s">
        <v>16</v>
      </c>
      <c r="D190" s="131" t="s">
        <v>231</v>
      </c>
      <c r="E190" s="130" t="s">
        <v>345</v>
      </c>
      <c r="F190" s="130" t="s">
        <v>232</v>
      </c>
      <c r="G190" s="130" t="s">
        <v>335</v>
      </c>
      <c r="H190" s="132">
        <v>2500000</v>
      </c>
      <c r="I190" s="132">
        <v>0</v>
      </c>
      <c r="J190" s="132">
        <v>0</v>
      </c>
      <c r="K190" s="132">
        <v>0</v>
      </c>
      <c r="L190" s="132">
        <v>1936294</v>
      </c>
      <c r="M190" s="132">
        <v>563706</v>
      </c>
      <c r="N190" s="132">
        <v>563706</v>
      </c>
      <c r="O190" s="132">
        <v>563706</v>
      </c>
      <c r="P190" s="132">
        <v>0</v>
      </c>
      <c r="Q190" s="132">
        <f t="shared" si="2"/>
        <v>1</v>
      </c>
    </row>
    <row r="191" spans="2:17">
      <c r="B191" s="130" t="s">
        <v>25</v>
      </c>
      <c r="C191" s="130" t="s">
        <v>16</v>
      </c>
      <c r="D191" s="131" t="s">
        <v>223</v>
      </c>
      <c r="E191" s="130" t="s">
        <v>346</v>
      </c>
      <c r="F191" s="130" t="s">
        <v>149</v>
      </c>
      <c r="G191" s="130" t="s">
        <v>335</v>
      </c>
      <c r="H191" s="132">
        <v>14965503.84</v>
      </c>
      <c r="I191" s="132">
        <v>0</v>
      </c>
      <c r="J191" s="132">
        <v>0</v>
      </c>
      <c r="K191" s="132">
        <v>0</v>
      </c>
      <c r="L191" s="132">
        <v>5000000</v>
      </c>
      <c r="M191" s="132">
        <v>9965503.8399999999</v>
      </c>
      <c r="N191" s="132">
        <v>2088884</v>
      </c>
      <c r="O191" s="132">
        <v>2088884</v>
      </c>
      <c r="P191" s="132">
        <v>7876619.8399999999</v>
      </c>
      <c r="Q191" s="132">
        <f t="shared" si="2"/>
        <v>0.20961147911212888</v>
      </c>
    </row>
    <row r="192" spans="2:17">
      <c r="B192" s="130" t="s">
        <v>25</v>
      </c>
      <c r="C192" s="130" t="s">
        <v>16</v>
      </c>
      <c r="D192" s="131" t="s">
        <v>224</v>
      </c>
      <c r="E192" s="130" t="s">
        <v>347</v>
      </c>
      <c r="F192" s="130" t="s">
        <v>151</v>
      </c>
      <c r="G192" s="130" t="s">
        <v>335</v>
      </c>
      <c r="H192" s="132">
        <v>10600565.220000001</v>
      </c>
      <c r="I192" s="132">
        <v>0</v>
      </c>
      <c r="J192" s="132">
        <v>0</v>
      </c>
      <c r="K192" s="132">
        <v>0</v>
      </c>
      <c r="L192" s="132">
        <v>0</v>
      </c>
      <c r="M192" s="132">
        <v>10600565.220000001</v>
      </c>
      <c r="N192" s="132">
        <v>130860</v>
      </c>
      <c r="O192" s="132">
        <v>130860</v>
      </c>
      <c r="P192" s="132">
        <v>10469705.220000001</v>
      </c>
      <c r="Q192" s="132">
        <f t="shared" si="2"/>
        <v>1.2344624770866699E-2</v>
      </c>
    </row>
    <row r="193" spans="2:17">
      <c r="B193" s="130" t="s">
        <v>25</v>
      </c>
      <c r="C193" s="130" t="s">
        <v>18</v>
      </c>
      <c r="D193" s="131" t="s">
        <v>211</v>
      </c>
      <c r="E193" s="130" t="s">
        <v>348</v>
      </c>
      <c r="F193" s="130" t="s">
        <v>131</v>
      </c>
      <c r="G193" s="130" t="s">
        <v>335</v>
      </c>
      <c r="H193" s="132">
        <v>1489411.75</v>
      </c>
      <c r="I193" s="132">
        <v>0</v>
      </c>
      <c r="J193" s="132">
        <v>0</v>
      </c>
      <c r="K193" s="132">
        <v>0</v>
      </c>
      <c r="L193" s="132">
        <v>0</v>
      </c>
      <c r="M193" s="132">
        <v>1489411.75</v>
      </c>
      <c r="N193" s="132">
        <v>0</v>
      </c>
      <c r="O193" s="132">
        <v>0</v>
      </c>
      <c r="P193" s="132">
        <v>1489411.75</v>
      </c>
      <c r="Q193" s="132">
        <f t="shared" si="2"/>
        <v>0</v>
      </c>
    </row>
    <row r="194" spans="2:17">
      <c r="B194" s="130" t="s">
        <v>25</v>
      </c>
      <c r="C194" s="130" t="s">
        <v>16</v>
      </c>
      <c r="D194" s="131" t="s">
        <v>211</v>
      </c>
      <c r="E194" s="130" t="s">
        <v>348</v>
      </c>
      <c r="F194" s="130" t="s">
        <v>153</v>
      </c>
      <c r="G194" s="130" t="s">
        <v>335</v>
      </c>
      <c r="H194" s="132">
        <v>12411764.550000001</v>
      </c>
      <c r="I194" s="132">
        <v>0</v>
      </c>
      <c r="J194" s="132">
        <v>0</v>
      </c>
      <c r="K194" s="132">
        <v>0</v>
      </c>
      <c r="L194" s="132">
        <v>11000000</v>
      </c>
      <c r="M194" s="132">
        <v>1411764.55</v>
      </c>
      <c r="N194" s="132">
        <v>309000</v>
      </c>
      <c r="O194" s="132">
        <v>309000</v>
      </c>
      <c r="P194" s="132">
        <v>1102764.55</v>
      </c>
      <c r="Q194" s="132">
        <f t="shared" si="2"/>
        <v>0.21887502416745058</v>
      </c>
    </row>
    <row r="195" spans="2:17">
      <c r="B195" s="130" t="s">
        <v>25</v>
      </c>
      <c r="C195" s="130" t="s">
        <v>16</v>
      </c>
      <c r="D195" s="131" t="s">
        <v>226</v>
      </c>
      <c r="E195" s="130" t="s">
        <v>349</v>
      </c>
      <c r="F195" s="130" t="s">
        <v>157</v>
      </c>
      <c r="G195" s="130" t="s">
        <v>335</v>
      </c>
      <c r="H195" s="132">
        <v>3037997.28</v>
      </c>
      <c r="I195" s="132">
        <v>0</v>
      </c>
      <c r="J195" s="132">
        <v>0</v>
      </c>
      <c r="K195" s="132">
        <v>0</v>
      </c>
      <c r="L195" s="132">
        <v>1000000</v>
      </c>
      <c r="M195" s="132">
        <v>2037997.28</v>
      </c>
      <c r="N195" s="132">
        <v>1405200</v>
      </c>
      <c r="O195" s="132">
        <v>1405200</v>
      </c>
      <c r="P195" s="132">
        <v>632797.28</v>
      </c>
      <c r="Q195" s="132">
        <f t="shared" si="2"/>
        <v>0.68950042955896385</v>
      </c>
    </row>
    <row r="196" spans="2:17">
      <c r="B196" s="130" t="s">
        <v>25</v>
      </c>
      <c r="C196" s="130" t="s">
        <v>16</v>
      </c>
      <c r="D196" s="131" t="s">
        <v>225</v>
      </c>
      <c r="E196" s="130" t="s">
        <v>350</v>
      </c>
      <c r="F196" s="130" t="s">
        <v>155</v>
      </c>
      <c r="G196" s="130" t="s">
        <v>335</v>
      </c>
      <c r="H196" s="132">
        <v>1367624.38</v>
      </c>
      <c r="I196" s="132">
        <v>0</v>
      </c>
      <c r="J196" s="132">
        <v>0</v>
      </c>
      <c r="K196" s="132">
        <v>0</v>
      </c>
      <c r="L196" s="132">
        <v>0</v>
      </c>
      <c r="M196" s="132">
        <v>1367624.38</v>
      </c>
      <c r="N196" s="132">
        <v>900600</v>
      </c>
      <c r="O196" s="132">
        <v>900600</v>
      </c>
      <c r="P196" s="132">
        <v>467024.38</v>
      </c>
      <c r="Q196" s="132">
        <f t="shared" si="2"/>
        <v>0.65851414552875998</v>
      </c>
    </row>
    <row r="197" spans="2:17">
      <c r="B197" s="130" t="s">
        <v>25</v>
      </c>
      <c r="C197" s="130" t="s">
        <v>16</v>
      </c>
      <c r="D197" s="131" t="s">
        <v>222</v>
      </c>
      <c r="E197" s="130" t="s">
        <v>351</v>
      </c>
      <c r="F197" s="130" t="s">
        <v>148</v>
      </c>
      <c r="G197" s="130" t="s">
        <v>335</v>
      </c>
      <c r="H197" s="132">
        <v>623562.66</v>
      </c>
      <c r="I197" s="132">
        <v>0</v>
      </c>
      <c r="J197" s="132">
        <v>0</v>
      </c>
      <c r="K197" s="132">
        <v>0</v>
      </c>
      <c r="L197" s="132">
        <v>623562</v>
      </c>
      <c r="M197" s="132">
        <v>0.66</v>
      </c>
      <c r="N197" s="132">
        <v>0</v>
      </c>
      <c r="O197" s="132">
        <v>0</v>
      </c>
      <c r="P197" s="132">
        <v>0.66</v>
      </c>
      <c r="Q197" s="132">
        <f t="shared" si="2"/>
        <v>0</v>
      </c>
    </row>
    <row r="198" spans="2:17">
      <c r="B198" s="130" t="s">
        <v>25</v>
      </c>
      <c r="C198" s="130" t="s">
        <v>16</v>
      </c>
      <c r="D198" s="131" t="s">
        <v>221</v>
      </c>
      <c r="E198" s="130" t="s">
        <v>352</v>
      </c>
      <c r="F198" s="130" t="s">
        <v>162</v>
      </c>
      <c r="G198" s="130" t="s">
        <v>335</v>
      </c>
      <c r="H198" s="132">
        <v>1247125.32</v>
      </c>
      <c r="I198" s="132">
        <v>0</v>
      </c>
      <c r="J198" s="132">
        <v>0</v>
      </c>
      <c r="K198" s="132">
        <v>0</v>
      </c>
      <c r="L198" s="132">
        <v>1000000</v>
      </c>
      <c r="M198" s="132">
        <v>247125.32</v>
      </c>
      <c r="N198" s="132">
        <v>0</v>
      </c>
      <c r="O198" s="132">
        <v>0</v>
      </c>
      <c r="P198" s="132">
        <v>247125.32</v>
      </c>
      <c r="Q198" s="132">
        <f t="shared" si="2"/>
        <v>0</v>
      </c>
    </row>
    <row r="199" spans="2:17">
      <c r="B199" s="130" t="s">
        <v>25</v>
      </c>
      <c r="C199" s="130" t="s">
        <v>16</v>
      </c>
      <c r="D199" s="131" t="s">
        <v>215</v>
      </c>
      <c r="E199" s="130" t="s">
        <v>353</v>
      </c>
      <c r="F199" s="130" t="s">
        <v>136</v>
      </c>
      <c r="G199" s="130" t="s">
        <v>335</v>
      </c>
      <c r="H199" s="132">
        <v>7621321.4000000004</v>
      </c>
      <c r="I199" s="132">
        <v>0</v>
      </c>
      <c r="J199" s="132">
        <v>0</v>
      </c>
      <c r="K199" s="132">
        <v>0</v>
      </c>
      <c r="L199" s="132">
        <v>0</v>
      </c>
      <c r="M199" s="132">
        <v>7621321.4000000004</v>
      </c>
      <c r="N199" s="132">
        <v>0</v>
      </c>
      <c r="O199" s="132">
        <v>0</v>
      </c>
      <c r="P199" s="132">
        <v>7621321.4000000004</v>
      </c>
      <c r="Q199" s="132">
        <f t="shared" si="2"/>
        <v>0</v>
      </c>
    </row>
    <row r="200" spans="2:17">
      <c r="B200" s="130" t="s">
        <v>25</v>
      </c>
      <c r="C200" s="130" t="s">
        <v>16</v>
      </c>
      <c r="D200" s="131" t="s">
        <v>209</v>
      </c>
      <c r="E200" s="130" t="s">
        <v>355</v>
      </c>
      <c r="F200" s="130" t="s">
        <v>129</v>
      </c>
      <c r="G200" s="130" t="s">
        <v>335</v>
      </c>
      <c r="H200" s="132">
        <v>595939.4</v>
      </c>
      <c r="I200" s="132">
        <v>0</v>
      </c>
      <c r="J200" s="132">
        <v>0</v>
      </c>
      <c r="K200" s="132">
        <v>0</v>
      </c>
      <c r="L200" s="132">
        <v>0</v>
      </c>
      <c r="M200" s="132">
        <v>595939.4</v>
      </c>
      <c r="N200" s="132">
        <v>0</v>
      </c>
      <c r="O200" s="132">
        <v>0</v>
      </c>
      <c r="P200" s="132">
        <v>595939.4</v>
      </c>
      <c r="Q200" s="132">
        <f t="shared" si="2"/>
        <v>0</v>
      </c>
    </row>
    <row r="201" spans="2:17">
      <c r="B201" s="130" t="s">
        <v>25</v>
      </c>
      <c r="C201" s="130" t="s">
        <v>16</v>
      </c>
      <c r="D201" s="131" t="s">
        <v>227</v>
      </c>
      <c r="E201" s="130" t="s">
        <v>357</v>
      </c>
      <c r="F201" s="130" t="s">
        <v>176</v>
      </c>
      <c r="G201" s="130" t="s">
        <v>335</v>
      </c>
      <c r="H201" s="132">
        <v>13100300</v>
      </c>
      <c r="I201" s="132">
        <v>0</v>
      </c>
      <c r="J201" s="132">
        <v>0</v>
      </c>
      <c r="K201" s="132">
        <v>7000000</v>
      </c>
      <c r="L201" s="132">
        <v>0</v>
      </c>
      <c r="M201" s="132">
        <v>20100300</v>
      </c>
      <c r="N201" s="132">
        <v>20100300</v>
      </c>
      <c r="O201" s="132">
        <v>13000000</v>
      </c>
      <c r="P201" s="132">
        <v>0</v>
      </c>
      <c r="Q201" s="132">
        <f t="shared" si="2"/>
        <v>1</v>
      </c>
    </row>
    <row r="202" spans="2:17">
      <c r="B202" s="130" t="s">
        <v>25</v>
      </c>
      <c r="C202" s="130" t="s">
        <v>18</v>
      </c>
      <c r="D202" s="131" t="s">
        <v>227</v>
      </c>
      <c r="E202" s="130" t="s">
        <v>357</v>
      </c>
      <c r="F202" s="130" t="s">
        <v>228</v>
      </c>
      <c r="G202" s="130" t="s">
        <v>335</v>
      </c>
      <c r="H202" s="132">
        <v>2213200</v>
      </c>
      <c r="I202" s="132">
        <v>0</v>
      </c>
      <c r="J202" s="132">
        <v>0</v>
      </c>
      <c r="K202" s="132">
        <v>1500000</v>
      </c>
      <c r="L202" s="132">
        <v>0</v>
      </c>
      <c r="M202" s="132">
        <v>3713200</v>
      </c>
      <c r="N202" s="132">
        <v>1721720</v>
      </c>
      <c r="O202" s="132">
        <v>1721720</v>
      </c>
      <c r="P202" s="132">
        <v>1991480</v>
      </c>
      <c r="Q202" s="132">
        <f t="shared" si="2"/>
        <v>0.46367553592588601</v>
      </c>
    </row>
    <row r="203" spans="2:17">
      <c r="B203" s="130" t="s">
        <v>25</v>
      </c>
      <c r="C203" s="130" t="s">
        <v>18</v>
      </c>
      <c r="D203" s="131" t="s">
        <v>227</v>
      </c>
      <c r="E203" s="130" t="s">
        <v>357</v>
      </c>
      <c r="F203" s="130" t="s">
        <v>229</v>
      </c>
      <c r="G203" s="130" t="s">
        <v>335</v>
      </c>
      <c r="H203" s="132">
        <v>31000000</v>
      </c>
      <c r="I203" s="132">
        <v>0</v>
      </c>
      <c r="J203" s="132">
        <v>0</v>
      </c>
      <c r="K203" s="132">
        <v>0</v>
      </c>
      <c r="L203" s="132">
        <v>0</v>
      </c>
      <c r="M203" s="132">
        <v>31000000</v>
      </c>
      <c r="N203" s="132">
        <v>31000000</v>
      </c>
      <c r="O203" s="132">
        <v>31000000</v>
      </c>
      <c r="P203" s="132">
        <v>0</v>
      </c>
      <c r="Q203" s="132">
        <f t="shared" ref="Q203:Q266" si="3">+N203/M203</f>
        <v>1</v>
      </c>
    </row>
    <row r="204" spans="2:17">
      <c r="B204" s="130" t="s">
        <v>25</v>
      </c>
      <c r="C204" s="130" t="s">
        <v>18</v>
      </c>
      <c r="D204" s="131" t="s">
        <v>227</v>
      </c>
      <c r="E204" s="130" t="s">
        <v>357</v>
      </c>
      <c r="F204" s="130" t="s">
        <v>230</v>
      </c>
      <c r="G204" s="130" t="s">
        <v>335</v>
      </c>
      <c r="H204" s="132">
        <v>0</v>
      </c>
      <c r="I204" s="132">
        <v>0</v>
      </c>
      <c r="J204" s="132">
        <v>0</v>
      </c>
      <c r="K204" s="132">
        <v>0</v>
      </c>
      <c r="L204" s="132">
        <v>0</v>
      </c>
      <c r="M204" s="132">
        <v>0</v>
      </c>
      <c r="N204" s="132">
        <v>0</v>
      </c>
      <c r="O204" s="132">
        <v>0</v>
      </c>
      <c r="P204" s="132">
        <v>0</v>
      </c>
      <c r="Q204" s="132">
        <v>0</v>
      </c>
    </row>
    <row r="205" spans="2:17">
      <c r="B205" s="130" t="s">
        <v>25</v>
      </c>
      <c r="C205" s="130" t="s">
        <v>17</v>
      </c>
      <c r="D205" s="131" t="s">
        <v>233</v>
      </c>
      <c r="E205" s="130" t="s">
        <v>358</v>
      </c>
      <c r="F205" s="130" t="s">
        <v>164</v>
      </c>
      <c r="G205" s="130" t="s">
        <v>335</v>
      </c>
      <c r="H205" s="132">
        <v>1035000</v>
      </c>
      <c r="I205" s="132">
        <v>0</v>
      </c>
      <c r="J205" s="132">
        <v>0</v>
      </c>
      <c r="K205" s="132">
        <v>0</v>
      </c>
      <c r="L205" s="132">
        <v>0</v>
      </c>
      <c r="M205" s="132">
        <v>1035000</v>
      </c>
      <c r="N205" s="132">
        <v>414450</v>
      </c>
      <c r="O205" s="132">
        <v>414450</v>
      </c>
      <c r="P205" s="132">
        <v>620550</v>
      </c>
      <c r="Q205" s="132">
        <f t="shared" si="3"/>
        <v>0.40043478260869564</v>
      </c>
    </row>
    <row r="206" spans="2:17">
      <c r="B206" s="130" t="s">
        <v>25</v>
      </c>
      <c r="C206" s="130" t="s">
        <v>18</v>
      </c>
      <c r="D206" s="131" t="s">
        <v>233</v>
      </c>
      <c r="E206" s="130" t="s">
        <v>358</v>
      </c>
      <c r="F206" s="130" t="s">
        <v>234</v>
      </c>
      <c r="G206" s="130" t="s">
        <v>335</v>
      </c>
      <c r="H206" s="132">
        <v>4507194</v>
      </c>
      <c r="I206" s="132">
        <v>0</v>
      </c>
      <c r="J206" s="132">
        <v>0</v>
      </c>
      <c r="K206" s="132">
        <v>3406706</v>
      </c>
      <c r="L206" s="132">
        <v>400000</v>
      </c>
      <c r="M206" s="132">
        <v>7513900</v>
      </c>
      <c r="N206" s="132">
        <v>5588906</v>
      </c>
      <c r="O206" s="132">
        <v>5588906</v>
      </c>
      <c r="P206" s="132">
        <v>1924994</v>
      </c>
      <c r="Q206" s="132">
        <f t="shared" si="3"/>
        <v>0.74380894076311899</v>
      </c>
    </row>
    <row r="207" spans="2:17">
      <c r="B207" s="130" t="s">
        <v>25</v>
      </c>
      <c r="C207" s="130" t="s">
        <v>16</v>
      </c>
      <c r="D207" s="131" t="s">
        <v>235</v>
      </c>
      <c r="E207" s="130" t="s">
        <v>359</v>
      </c>
      <c r="F207" s="130" t="s">
        <v>216</v>
      </c>
      <c r="G207" s="130" t="s">
        <v>335</v>
      </c>
      <c r="H207" s="132">
        <v>11500000</v>
      </c>
      <c r="I207" s="132">
        <v>0</v>
      </c>
      <c r="J207" s="132">
        <v>0</v>
      </c>
      <c r="K207" s="132">
        <v>0</v>
      </c>
      <c r="L207" s="132">
        <v>0</v>
      </c>
      <c r="M207" s="132">
        <v>11500000</v>
      </c>
      <c r="N207" s="132">
        <v>0</v>
      </c>
      <c r="O207" s="132">
        <v>0</v>
      </c>
      <c r="P207" s="132">
        <v>11500000</v>
      </c>
      <c r="Q207" s="132">
        <f t="shared" si="3"/>
        <v>0</v>
      </c>
    </row>
    <row r="208" spans="2:17">
      <c r="B208" s="130" t="s">
        <v>25</v>
      </c>
      <c r="C208" s="130" t="s">
        <v>16</v>
      </c>
      <c r="D208" s="131" t="s">
        <v>236</v>
      </c>
      <c r="E208" s="130" t="s">
        <v>360</v>
      </c>
      <c r="F208" s="130" t="s">
        <v>237</v>
      </c>
      <c r="G208" s="130" t="s">
        <v>335</v>
      </c>
      <c r="H208" s="132">
        <v>348000</v>
      </c>
      <c r="I208" s="132">
        <v>0</v>
      </c>
      <c r="J208" s="132">
        <v>0</v>
      </c>
      <c r="K208" s="132">
        <v>4000000</v>
      </c>
      <c r="L208" s="132">
        <v>0</v>
      </c>
      <c r="M208" s="132">
        <v>4348000</v>
      </c>
      <c r="N208" s="132">
        <v>2875000</v>
      </c>
      <c r="O208" s="132">
        <v>2875000</v>
      </c>
      <c r="P208" s="132">
        <v>1473000</v>
      </c>
      <c r="Q208" s="132">
        <f t="shared" si="3"/>
        <v>0.66122355105795771</v>
      </c>
    </row>
    <row r="209" spans="2:17">
      <c r="B209" s="130" t="s">
        <v>25</v>
      </c>
      <c r="C209" s="130" t="s">
        <v>16</v>
      </c>
      <c r="D209" s="131" t="s">
        <v>236</v>
      </c>
      <c r="E209" s="130" t="s">
        <v>360</v>
      </c>
      <c r="F209" s="130" t="s">
        <v>238</v>
      </c>
      <c r="G209" s="130" t="s">
        <v>335</v>
      </c>
      <c r="H209" s="132">
        <v>4000000</v>
      </c>
      <c r="I209" s="132">
        <v>0</v>
      </c>
      <c r="J209" s="132">
        <v>0</v>
      </c>
      <c r="K209" s="132">
        <v>500000</v>
      </c>
      <c r="L209" s="132">
        <v>0</v>
      </c>
      <c r="M209" s="132">
        <v>4500000</v>
      </c>
      <c r="N209" s="132">
        <v>4414200</v>
      </c>
      <c r="O209" s="132">
        <v>4414200</v>
      </c>
      <c r="P209" s="132">
        <v>85800</v>
      </c>
      <c r="Q209" s="132">
        <f t="shared" si="3"/>
        <v>0.98093333333333332</v>
      </c>
    </row>
    <row r="210" spans="2:17">
      <c r="B210" s="130" t="s">
        <v>25</v>
      </c>
      <c r="C210" s="130" t="s">
        <v>16</v>
      </c>
      <c r="D210" s="131" t="s">
        <v>236</v>
      </c>
      <c r="E210" s="130" t="s">
        <v>360</v>
      </c>
      <c r="F210" s="130" t="s">
        <v>239</v>
      </c>
      <c r="G210" s="130" t="s">
        <v>335</v>
      </c>
      <c r="H210" s="132">
        <v>15946457</v>
      </c>
      <c r="I210" s="132">
        <v>0</v>
      </c>
      <c r="J210" s="132">
        <v>0</v>
      </c>
      <c r="K210" s="132">
        <v>24896679</v>
      </c>
      <c r="L210" s="132">
        <v>4000000</v>
      </c>
      <c r="M210" s="132">
        <v>36843136</v>
      </c>
      <c r="N210" s="132">
        <v>30741457</v>
      </c>
      <c r="O210" s="132">
        <v>30741457</v>
      </c>
      <c r="P210" s="132">
        <v>6101679</v>
      </c>
      <c r="Q210" s="132">
        <f t="shared" si="3"/>
        <v>0.83438763193230892</v>
      </c>
    </row>
    <row r="211" spans="2:17">
      <c r="B211" s="130" t="s">
        <v>25</v>
      </c>
      <c r="C211" s="130" t="s">
        <v>18</v>
      </c>
      <c r="D211" s="131" t="s">
        <v>236</v>
      </c>
      <c r="E211" s="130" t="s">
        <v>360</v>
      </c>
      <c r="F211" s="130" t="s">
        <v>44</v>
      </c>
      <c r="G211" s="130" t="s">
        <v>335</v>
      </c>
      <c r="H211" s="132">
        <v>1000</v>
      </c>
      <c r="I211" s="132">
        <v>0</v>
      </c>
      <c r="J211" s="132">
        <v>0</v>
      </c>
      <c r="K211" s="132">
        <v>0</v>
      </c>
      <c r="L211" s="132">
        <v>0</v>
      </c>
      <c r="M211" s="132">
        <v>1000</v>
      </c>
      <c r="N211" s="132">
        <v>0</v>
      </c>
      <c r="O211" s="132">
        <v>0</v>
      </c>
      <c r="P211" s="132">
        <v>1000</v>
      </c>
      <c r="Q211" s="132">
        <f t="shared" si="3"/>
        <v>0</v>
      </c>
    </row>
    <row r="212" spans="2:17">
      <c r="B212" s="130" t="s">
        <v>25</v>
      </c>
      <c r="C212" s="130" t="s">
        <v>18</v>
      </c>
      <c r="D212" s="131" t="s">
        <v>219</v>
      </c>
      <c r="E212" s="130" t="s">
        <v>361</v>
      </c>
      <c r="F212" s="130" t="s">
        <v>191</v>
      </c>
      <c r="G212" s="130" t="s">
        <v>335</v>
      </c>
      <c r="H212" s="132">
        <v>5902480</v>
      </c>
      <c r="I212" s="132">
        <v>0</v>
      </c>
      <c r="J212" s="132">
        <v>0</v>
      </c>
      <c r="K212" s="132">
        <v>2000000</v>
      </c>
      <c r="L212" s="132">
        <v>2000000</v>
      </c>
      <c r="M212" s="132">
        <v>5902480</v>
      </c>
      <c r="N212" s="132">
        <v>5436611</v>
      </c>
      <c r="O212" s="132">
        <v>5436611</v>
      </c>
      <c r="P212" s="132">
        <v>465869</v>
      </c>
      <c r="Q212" s="132">
        <f t="shared" si="3"/>
        <v>0.92107232891936952</v>
      </c>
    </row>
    <row r="213" spans="2:17">
      <c r="B213" s="130" t="s">
        <v>25</v>
      </c>
      <c r="C213" s="130" t="s">
        <v>16</v>
      </c>
      <c r="D213" s="131" t="s">
        <v>219</v>
      </c>
      <c r="E213" s="130" t="s">
        <v>361</v>
      </c>
      <c r="F213" s="130" t="s">
        <v>202</v>
      </c>
      <c r="G213" s="130" t="s">
        <v>335</v>
      </c>
      <c r="H213" s="132">
        <v>100000000</v>
      </c>
      <c r="I213" s="132">
        <v>0</v>
      </c>
      <c r="J213" s="132">
        <v>0</v>
      </c>
      <c r="K213" s="132">
        <v>0</v>
      </c>
      <c r="L213" s="132">
        <v>0</v>
      </c>
      <c r="M213" s="132">
        <v>100000000</v>
      </c>
      <c r="N213" s="132">
        <v>94017327</v>
      </c>
      <c r="O213" s="132">
        <v>94017327</v>
      </c>
      <c r="P213" s="132">
        <v>5982673</v>
      </c>
      <c r="Q213" s="132">
        <f t="shared" si="3"/>
        <v>0.94017326999999995</v>
      </c>
    </row>
    <row r="214" spans="2:17">
      <c r="B214" s="130" t="s">
        <v>25</v>
      </c>
      <c r="C214" s="130" t="s">
        <v>18</v>
      </c>
      <c r="D214" s="131" t="s">
        <v>219</v>
      </c>
      <c r="E214" s="130" t="s">
        <v>361</v>
      </c>
      <c r="F214" s="130" t="s">
        <v>220</v>
      </c>
      <c r="G214" s="130" t="s">
        <v>335</v>
      </c>
      <c r="H214" s="132">
        <v>1426336</v>
      </c>
      <c r="I214" s="132">
        <v>0</v>
      </c>
      <c r="J214" s="132">
        <v>0</v>
      </c>
      <c r="K214" s="132">
        <v>1000000</v>
      </c>
      <c r="L214" s="132">
        <v>2000000</v>
      </c>
      <c r="M214" s="132">
        <v>426336</v>
      </c>
      <c r="N214" s="132">
        <v>413146</v>
      </c>
      <c r="O214" s="132">
        <v>413146</v>
      </c>
      <c r="P214" s="132">
        <v>13190</v>
      </c>
      <c r="Q214" s="132">
        <f t="shared" si="3"/>
        <v>0.96906196051940252</v>
      </c>
    </row>
    <row r="215" spans="2:17">
      <c r="B215" s="130" t="s">
        <v>25</v>
      </c>
      <c r="C215" s="130" t="s">
        <v>23</v>
      </c>
      <c r="D215" s="131" t="s">
        <v>219</v>
      </c>
      <c r="E215" s="130" t="s">
        <v>361</v>
      </c>
      <c r="F215" s="130" t="s">
        <v>240</v>
      </c>
      <c r="G215" s="130" t="s">
        <v>335</v>
      </c>
      <c r="H215" s="132">
        <v>13000000</v>
      </c>
      <c r="I215" s="132">
        <v>0</v>
      </c>
      <c r="J215" s="132">
        <v>0</v>
      </c>
      <c r="K215" s="132">
        <v>0</v>
      </c>
      <c r="L215" s="132">
        <v>8340000</v>
      </c>
      <c r="M215" s="132">
        <v>4660000</v>
      </c>
      <c r="N215" s="132">
        <v>4660000</v>
      </c>
      <c r="O215" s="132">
        <v>4660000</v>
      </c>
      <c r="P215" s="132">
        <v>0</v>
      </c>
      <c r="Q215" s="132">
        <f t="shared" si="3"/>
        <v>1</v>
      </c>
    </row>
    <row r="216" spans="2:17">
      <c r="B216" s="130" t="s">
        <v>25</v>
      </c>
      <c r="C216" s="130" t="s">
        <v>18</v>
      </c>
      <c r="D216" s="131" t="s">
        <v>219</v>
      </c>
      <c r="E216" s="130" t="s">
        <v>361</v>
      </c>
      <c r="F216" s="130" t="s">
        <v>241</v>
      </c>
      <c r="G216" s="130" t="s">
        <v>335</v>
      </c>
      <c r="H216" s="132">
        <v>30000000</v>
      </c>
      <c r="I216" s="132">
        <v>0</v>
      </c>
      <c r="J216" s="132">
        <v>0</v>
      </c>
      <c r="K216" s="132">
        <v>0</v>
      </c>
      <c r="L216" s="132">
        <v>0</v>
      </c>
      <c r="M216" s="132">
        <v>30000000</v>
      </c>
      <c r="N216" s="132">
        <v>29674070</v>
      </c>
      <c r="O216" s="132">
        <v>0</v>
      </c>
      <c r="P216" s="132">
        <v>325930</v>
      </c>
      <c r="Q216" s="132">
        <f t="shared" si="3"/>
        <v>0.98913566666666664</v>
      </c>
    </row>
    <row r="217" spans="2:17">
      <c r="B217" s="130" t="s">
        <v>25</v>
      </c>
      <c r="C217" s="130" t="s">
        <v>16</v>
      </c>
      <c r="D217" s="131" t="s">
        <v>219</v>
      </c>
      <c r="E217" s="130" t="s">
        <v>361</v>
      </c>
      <c r="F217" s="130" t="s">
        <v>242</v>
      </c>
      <c r="G217" s="130" t="s">
        <v>335</v>
      </c>
      <c r="H217" s="132">
        <v>2000000</v>
      </c>
      <c r="I217" s="132">
        <v>0</v>
      </c>
      <c r="J217" s="132">
        <v>0</v>
      </c>
      <c r="K217" s="132">
        <v>0</v>
      </c>
      <c r="L217" s="132">
        <v>2000000</v>
      </c>
      <c r="M217" s="132">
        <v>0</v>
      </c>
      <c r="N217" s="132">
        <v>0</v>
      </c>
      <c r="O217" s="132">
        <v>0</v>
      </c>
      <c r="P217" s="132">
        <v>0</v>
      </c>
      <c r="Q217" s="132">
        <v>0</v>
      </c>
    </row>
    <row r="218" spans="2:17">
      <c r="B218" s="130" t="s">
        <v>25</v>
      </c>
      <c r="C218" s="130" t="s">
        <v>21</v>
      </c>
      <c r="D218" s="131" t="s">
        <v>219</v>
      </c>
      <c r="E218" s="130" t="s">
        <v>361</v>
      </c>
      <c r="F218" s="130" t="s">
        <v>243</v>
      </c>
      <c r="G218" s="130" t="s">
        <v>335</v>
      </c>
      <c r="H218" s="132">
        <v>2000000</v>
      </c>
      <c r="I218" s="132">
        <v>0</v>
      </c>
      <c r="J218" s="132">
        <v>0</v>
      </c>
      <c r="K218" s="132">
        <v>0</v>
      </c>
      <c r="L218" s="132">
        <v>2000000</v>
      </c>
      <c r="M218" s="132">
        <v>0</v>
      </c>
      <c r="N218" s="132">
        <v>0</v>
      </c>
      <c r="O218" s="132">
        <v>0</v>
      </c>
      <c r="P218" s="132">
        <v>0</v>
      </c>
      <c r="Q218" s="132">
        <v>0</v>
      </c>
    </row>
    <row r="219" spans="2:17">
      <c r="B219" s="130" t="s">
        <v>25</v>
      </c>
      <c r="C219" s="130" t="s">
        <v>21</v>
      </c>
      <c r="D219" s="131" t="s">
        <v>219</v>
      </c>
      <c r="E219" s="130" t="s">
        <v>361</v>
      </c>
      <c r="F219" s="130" t="s">
        <v>244</v>
      </c>
      <c r="G219" s="130" t="s">
        <v>335</v>
      </c>
      <c r="H219" s="132">
        <v>30113110.829999998</v>
      </c>
      <c r="I219" s="132">
        <v>0</v>
      </c>
      <c r="J219" s="132">
        <v>0</v>
      </c>
      <c r="K219" s="132">
        <v>0</v>
      </c>
      <c r="L219" s="132">
        <v>30000000</v>
      </c>
      <c r="M219" s="132">
        <v>113110.83</v>
      </c>
      <c r="N219" s="132">
        <v>0</v>
      </c>
      <c r="O219" s="132">
        <v>0</v>
      </c>
      <c r="P219" s="132">
        <v>113110.83</v>
      </c>
      <c r="Q219" s="132">
        <f t="shared" si="3"/>
        <v>0</v>
      </c>
    </row>
    <row r="220" spans="2:17">
      <c r="B220" s="130" t="s">
        <v>25</v>
      </c>
      <c r="C220" s="130" t="s">
        <v>16</v>
      </c>
      <c r="D220" s="131" t="s">
        <v>219</v>
      </c>
      <c r="E220" s="130" t="s">
        <v>361</v>
      </c>
      <c r="F220" s="130" t="s">
        <v>44</v>
      </c>
      <c r="G220" s="130" t="s">
        <v>335</v>
      </c>
      <c r="H220" s="132">
        <v>0</v>
      </c>
      <c r="I220" s="132">
        <v>0</v>
      </c>
      <c r="J220" s="132">
        <v>0</v>
      </c>
      <c r="K220" s="132">
        <v>0</v>
      </c>
      <c r="L220" s="132">
        <v>0</v>
      </c>
      <c r="M220" s="132">
        <v>0</v>
      </c>
      <c r="N220" s="132">
        <v>0</v>
      </c>
      <c r="O220" s="132">
        <v>0</v>
      </c>
      <c r="P220" s="132">
        <v>0</v>
      </c>
      <c r="Q220" s="132">
        <v>0</v>
      </c>
    </row>
    <row r="221" spans="2:17">
      <c r="B221" s="130" t="s">
        <v>25</v>
      </c>
      <c r="C221" s="130" t="s">
        <v>18</v>
      </c>
      <c r="D221" s="131" t="s">
        <v>219</v>
      </c>
      <c r="E221" s="130" t="s">
        <v>361</v>
      </c>
      <c r="F221" s="130" t="s">
        <v>257</v>
      </c>
      <c r="G221" s="130" t="s">
        <v>335</v>
      </c>
      <c r="H221" s="132">
        <v>0</v>
      </c>
      <c r="I221" s="132">
        <v>0</v>
      </c>
      <c r="J221" s="132">
        <v>0</v>
      </c>
      <c r="K221" s="132">
        <v>0</v>
      </c>
      <c r="L221" s="132">
        <v>0</v>
      </c>
      <c r="M221" s="132">
        <v>0</v>
      </c>
      <c r="N221" s="132">
        <v>0</v>
      </c>
      <c r="O221" s="132">
        <v>0</v>
      </c>
      <c r="P221" s="132">
        <v>0</v>
      </c>
      <c r="Q221" s="132">
        <v>0</v>
      </c>
    </row>
    <row r="222" spans="2:17">
      <c r="B222" s="130" t="s">
        <v>25</v>
      </c>
      <c r="C222" s="130" t="s">
        <v>18</v>
      </c>
      <c r="D222" s="131" t="s">
        <v>219</v>
      </c>
      <c r="E222" s="130" t="s">
        <v>361</v>
      </c>
      <c r="F222" s="130" t="s">
        <v>245</v>
      </c>
      <c r="G222" s="130" t="s">
        <v>335</v>
      </c>
      <c r="H222" s="132">
        <v>1000</v>
      </c>
      <c r="I222" s="132">
        <v>0</v>
      </c>
      <c r="J222" s="132">
        <v>0</v>
      </c>
      <c r="K222" s="132">
        <v>3473832</v>
      </c>
      <c r="L222" s="132">
        <v>0</v>
      </c>
      <c r="M222" s="132">
        <v>3474832</v>
      </c>
      <c r="N222" s="132">
        <v>2148354</v>
      </c>
      <c r="O222" s="132">
        <v>0</v>
      </c>
      <c r="P222" s="132">
        <v>1326478</v>
      </c>
      <c r="Q222" s="132">
        <f t="shared" si="3"/>
        <v>0.61826125694709844</v>
      </c>
    </row>
    <row r="223" spans="2:17">
      <c r="B223" s="130" t="s">
        <v>26</v>
      </c>
      <c r="C223" s="130" t="s">
        <v>16</v>
      </c>
      <c r="D223" s="131" t="s">
        <v>124</v>
      </c>
      <c r="E223" s="130" t="s">
        <v>334</v>
      </c>
      <c r="F223" s="130" t="s">
        <v>125</v>
      </c>
      <c r="G223" s="130" t="s">
        <v>335</v>
      </c>
      <c r="H223" s="132">
        <v>81040092.480000004</v>
      </c>
      <c r="I223" s="132">
        <v>0</v>
      </c>
      <c r="J223" s="132">
        <v>0</v>
      </c>
      <c r="K223" s="132">
        <v>0</v>
      </c>
      <c r="L223" s="132">
        <v>44845792</v>
      </c>
      <c r="M223" s="132">
        <v>36194300.479999997</v>
      </c>
      <c r="N223" s="132">
        <v>36194300</v>
      </c>
      <c r="O223" s="132">
        <v>36048100</v>
      </c>
      <c r="P223" s="132">
        <v>0.48</v>
      </c>
      <c r="Q223" s="132">
        <f t="shared" si="3"/>
        <v>0.99999998673824353</v>
      </c>
    </row>
    <row r="224" spans="2:17">
      <c r="B224" s="130" t="s">
        <v>26</v>
      </c>
      <c r="C224" s="130" t="s">
        <v>16</v>
      </c>
      <c r="D224" s="131" t="s">
        <v>336</v>
      </c>
      <c r="E224" s="130" t="s">
        <v>337</v>
      </c>
      <c r="F224" s="130" t="s">
        <v>146</v>
      </c>
      <c r="G224" s="130" t="s">
        <v>335</v>
      </c>
      <c r="H224" s="132">
        <v>3001860</v>
      </c>
      <c r="I224" s="132">
        <v>0</v>
      </c>
      <c r="J224" s="132">
        <v>0</v>
      </c>
      <c r="K224" s="132">
        <v>0</v>
      </c>
      <c r="L224" s="132">
        <v>3000000</v>
      </c>
      <c r="M224" s="132">
        <v>1860</v>
      </c>
      <c r="N224" s="132">
        <v>0</v>
      </c>
      <c r="O224" s="132">
        <v>0</v>
      </c>
      <c r="P224" s="132">
        <v>1860</v>
      </c>
      <c r="Q224" s="132">
        <f t="shared" si="3"/>
        <v>0</v>
      </c>
    </row>
    <row r="225" spans="2:17">
      <c r="B225" s="130" t="s">
        <v>26</v>
      </c>
      <c r="C225" s="130" t="s">
        <v>16</v>
      </c>
      <c r="D225" s="131" t="s">
        <v>140</v>
      </c>
      <c r="E225" s="130" t="s">
        <v>338</v>
      </c>
      <c r="F225" s="130" t="s">
        <v>141</v>
      </c>
      <c r="G225" s="130" t="s">
        <v>335</v>
      </c>
      <c r="H225" s="132">
        <v>5719860</v>
      </c>
      <c r="I225" s="132">
        <v>0</v>
      </c>
      <c r="J225" s="132">
        <v>0</v>
      </c>
      <c r="K225" s="132">
        <v>0</v>
      </c>
      <c r="L225" s="132">
        <v>900000</v>
      </c>
      <c r="M225" s="132">
        <v>4819860</v>
      </c>
      <c r="N225" s="132">
        <v>4698000</v>
      </c>
      <c r="O225" s="132">
        <v>4654667</v>
      </c>
      <c r="P225" s="132">
        <v>121860</v>
      </c>
      <c r="Q225" s="132">
        <f t="shared" si="3"/>
        <v>0.97471710796579158</v>
      </c>
    </row>
    <row r="226" spans="2:17">
      <c r="B226" s="130" t="s">
        <v>26</v>
      </c>
      <c r="C226" s="130" t="s">
        <v>16</v>
      </c>
      <c r="D226" s="131" t="s">
        <v>133</v>
      </c>
      <c r="E226" s="130" t="s">
        <v>339</v>
      </c>
      <c r="F226" s="130" t="s">
        <v>134</v>
      </c>
      <c r="G226" s="130" t="s">
        <v>335</v>
      </c>
      <c r="H226" s="132">
        <v>3740075.52</v>
      </c>
      <c r="I226" s="132">
        <v>0</v>
      </c>
      <c r="J226" s="132">
        <v>0</v>
      </c>
      <c r="K226" s="132">
        <v>0</v>
      </c>
      <c r="L226" s="132">
        <v>0</v>
      </c>
      <c r="M226" s="132">
        <v>3740075.52</v>
      </c>
      <c r="N226" s="132">
        <v>3325310</v>
      </c>
      <c r="O226" s="132">
        <v>3325310</v>
      </c>
      <c r="P226" s="132">
        <v>414765.52</v>
      </c>
      <c r="Q226" s="132">
        <f t="shared" si="3"/>
        <v>0.88910236764416994</v>
      </c>
    </row>
    <row r="227" spans="2:17">
      <c r="B227" s="130" t="s">
        <v>26</v>
      </c>
      <c r="C227" s="130" t="s">
        <v>16</v>
      </c>
      <c r="D227" s="131" t="s">
        <v>126</v>
      </c>
      <c r="E227" s="130" t="s">
        <v>340</v>
      </c>
      <c r="F227" s="130" t="s">
        <v>127</v>
      </c>
      <c r="G227" s="130" t="s">
        <v>335</v>
      </c>
      <c r="H227" s="132">
        <v>3740075.52</v>
      </c>
      <c r="I227" s="132">
        <v>0</v>
      </c>
      <c r="J227" s="132">
        <v>0</v>
      </c>
      <c r="K227" s="132">
        <v>0</v>
      </c>
      <c r="L227" s="132">
        <v>0</v>
      </c>
      <c r="M227" s="132">
        <v>3740075.52</v>
      </c>
      <c r="N227" s="132">
        <v>0</v>
      </c>
      <c r="O227" s="132">
        <v>0</v>
      </c>
      <c r="P227" s="132">
        <v>3740075.52</v>
      </c>
      <c r="Q227" s="132">
        <f t="shared" si="3"/>
        <v>0</v>
      </c>
    </row>
    <row r="228" spans="2:17">
      <c r="B228" s="130" t="s">
        <v>26</v>
      </c>
      <c r="C228" s="130" t="s">
        <v>16</v>
      </c>
      <c r="D228" s="131" t="s">
        <v>341</v>
      </c>
      <c r="E228" s="130" t="s">
        <v>342</v>
      </c>
      <c r="F228" s="130" t="s">
        <v>132</v>
      </c>
      <c r="G228" s="130" t="s">
        <v>335</v>
      </c>
      <c r="H228" s="132">
        <v>8072308.4800000004</v>
      </c>
      <c r="I228" s="132">
        <v>0</v>
      </c>
      <c r="J228" s="132">
        <v>0</v>
      </c>
      <c r="K228" s="132">
        <v>0</v>
      </c>
      <c r="L228" s="132">
        <v>2000000</v>
      </c>
      <c r="M228" s="132">
        <v>6072308.4800000004</v>
      </c>
      <c r="N228" s="132">
        <v>5027193</v>
      </c>
      <c r="O228" s="132">
        <v>5027193</v>
      </c>
      <c r="P228" s="132">
        <v>1045115.48</v>
      </c>
      <c r="Q228" s="132">
        <f t="shared" si="3"/>
        <v>0.82788827618981564</v>
      </c>
    </row>
    <row r="229" spans="2:17">
      <c r="B229" s="130" t="s">
        <v>26</v>
      </c>
      <c r="C229" s="130" t="s">
        <v>16</v>
      </c>
      <c r="D229" s="131" t="s">
        <v>343</v>
      </c>
      <c r="E229" s="130" t="s">
        <v>344</v>
      </c>
      <c r="F229" s="130" t="s">
        <v>137</v>
      </c>
      <c r="G229" s="130" t="s">
        <v>335</v>
      </c>
      <c r="H229" s="132">
        <v>3743067.58</v>
      </c>
      <c r="I229" s="132">
        <v>0</v>
      </c>
      <c r="J229" s="132">
        <v>0</v>
      </c>
      <c r="K229" s="132">
        <v>0</v>
      </c>
      <c r="L229" s="132">
        <v>0</v>
      </c>
      <c r="M229" s="132">
        <v>3743067.58</v>
      </c>
      <c r="N229" s="132">
        <v>0</v>
      </c>
      <c r="O229" s="132">
        <v>0</v>
      </c>
      <c r="P229" s="132">
        <v>3743067.58</v>
      </c>
      <c r="Q229" s="132">
        <f t="shared" si="3"/>
        <v>0</v>
      </c>
    </row>
    <row r="230" spans="2:17">
      <c r="B230" s="130" t="s">
        <v>26</v>
      </c>
      <c r="C230" s="130" t="s">
        <v>16</v>
      </c>
      <c r="D230" s="131" t="s">
        <v>256</v>
      </c>
      <c r="E230" s="130" t="s">
        <v>345</v>
      </c>
      <c r="F230" s="130" t="s">
        <v>232</v>
      </c>
      <c r="G230" s="130" t="s">
        <v>335</v>
      </c>
      <c r="H230" s="132">
        <v>1000000</v>
      </c>
      <c r="I230" s="132">
        <v>0</v>
      </c>
      <c r="J230" s="132">
        <v>0</v>
      </c>
      <c r="K230" s="132">
        <v>0</v>
      </c>
      <c r="L230" s="132">
        <v>300368</v>
      </c>
      <c r="M230" s="132">
        <v>699632</v>
      </c>
      <c r="N230" s="132">
        <v>699632</v>
      </c>
      <c r="O230" s="132">
        <v>699632</v>
      </c>
      <c r="P230" s="132">
        <v>0</v>
      </c>
      <c r="Q230" s="132">
        <f t="shared" si="3"/>
        <v>1</v>
      </c>
    </row>
    <row r="231" spans="2:17">
      <c r="B231" s="130" t="s">
        <v>26</v>
      </c>
      <c r="C231" s="130" t="s">
        <v>16</v>
      </c>
      <c r="D231" s="131" t="s">
        <v>150</v>
      </c>
      <c r="E231" s="130" t="s">
        <v>346</v>
      </c>
      <c r="F231" s="130" t="s">
        <v>149</v>
      </c>
      <c r="G231" s="130" t="s">
        <v>335</v>
      </c>
      <c r="H231" s="132">
        <v>10771417.5</v>
      </c>
      <c r="I231" s="132">
        <v>0</v>
      </c>
      <c r="J231" s="132">
        <v>0</v>
      </c>
      <c r="K231" s="132">
        <v>0</v>
      </c>
      <c r="L231" s="132">
        <v>5000000</v>
      </c>
      <c r="M231" s="132">
        <v>5771417.5</v>
      </c>
      <c r="N231" s="132">
        <v>2179484</v>
      </c>
      <c r="O231" s="132">
        <v>2179484</v>
      </c>
      <c r="P231" s="132">
        <v>3591933.5</v>
      </c>
      <c r="Q231" s="132">
        <f t="shared" si="3"/>
        <v>0.37763409075846616</v>
      </c>
    </row>
    <row r="232" spans="2:17">
      <c r="B232" s="130" t="s">
        <v>26</v>
      </c>
      <c r="C232" s="130" t="s">
        <v>16</v>
      </c>
      <c r="D232" s="131" t="s">
        <v>152</v>
      </c>
      <c r="E232" s="130" t="s">
        <v>347</v>
      </c>
      <c r="F232" s="130" t="s">
        <v>151</v>
      </c>
      <c r="G232" s="130" t="s">
        <v>335</v>
      </c>
      <c r="H232" s="132">
        <v>7629754.0599999996</v>
      </c>
      <c r="I232" s="132">
        <v>0</v>
      </c>
      <c r="J232" s="132">
        <v>0</v>
      </c>
      <c r="K232" s="132">
        <v>0</v>
      </c>
      <c r="L232" s="132">
        <v>0</v>
      </c>
      <c r="M232" s="132">
        <v>7629754.0599999996</v>
      </c>
      <c r="N232" s="132">
        <v>63048</v>
      </c>
      <c r="O232" s="132">
        <v>63048</v>
      </c>
      <c r="P232" s="132">
        <v>7566706.0599999996</v>
      </c>
      <c r="Q232" s="132">
        <f t="shared" si="3"/>
        <v>8.2634380484867161E-3</v>
      </c>
    </row>
    <row r="233" spans="2:17">
      <c r="B233" s="130" t="s">
        <v>26</v>
      </c>
      <c r="C233" s="130" t="s">
        <v>16</v>
      </c>
      <c r="D233" s="131" t="s">
        <v>130</v>
      </c>
      <c r="E233" s="130" t="s">
        <v>348</v>
      </c>
      <c r="F233" s="130" t="s">
        <v>131</v>
      </c>
      <c r="G233" s="130" t="s">
        <v>335</v>
      </c>
      <c r="H233" s="132">
        <v>1049041.05</v>
      </c>
      <c r="I233" s="132">
        <v>0</v>
      </c>
      <c r="J233" s="132">
        <v>0</v>
      </c>
      <c r="K233" s="132">
        <v>0</v>
      </c>
      <c r="L233" s="132">
        <v>0</v>
      </c>
      <c r="M233" s="132">
        <v>1049041.05</v>
      </c>
      <c r="N233" s="132">
        <v>0</v>
      </c>
      <c r="O233" s="132">
        <v>0</v>
      </c>
      <c r="P233" s="132">
        <v>1049041.05</v>
      </c>
      <c r="Q233" s="132">
        <f t="shared" si="3"/>
        <v>0</v>
      </c>
    </row>
    <row r="234" spans="2:17">
      <c r="B234" s="130" t="s">
        <v>26</v>
      </c>
      <c r="C234" s="130" t="s">
        <v>16</v>
      </c>
      <c r="D234" s="131" t="s">
        <v>130</v>
      </c>
      <c r="E234" s="130" t="s">
        <v>348</v>
      </c>
      <c r="F234" s="130" t="s">
        <v>153</v>
      </c>
      <c r="G234" s="130" t="s">
        <v>335</v>
      </c>
      <c r="H234" s="132">
        <v>8742008.7899999991</v>
      </c>
      <c r="I234" s="132">
        <v>0</v>
      </c>
      <c r="J234" s="132">
        <v>0</v>
      </c>
      <c r="K234" s="132">
        <v>0</v>
      </c>
      <c r="L234" s="132">
        <v>6000000</v>
      </c>
      <c r="M234" s="132">
        <v>2742008.79</v>
      </c>
      <c r="N234" s="132">
        <v>294000</v>
      </c>
      <c r="O234" s="132">
        <v>294000</v>
      </c>
      <c r="P234" s="132">
        <v>2448008.79</v>
      </c>
      <c r="Q234" s="132">
        <f t="shared" si="3"/>
        <v>0.10722066284842216</v>
      </c>
    </row>
    <row r="235" spans="2:17">
      <c r="B235" s="130" t="s">
        <v>26</v>
      </c>
      <c r="C235" s="130" t="s">
        <v>16</v>
      </c>
      <c r="D235" s="131" t="s">
        <v>156</v>
      </c>
      <c r="E235" s="130" t="s">
        <v>349</v>
      </c>
      <c r="F235" s="130" t="s">
        <v>157</v>
      </c>
      <c r="G235" s="130" t="s">
        <v>335</v>
      </c>
      <c r="H235" s="132">
        <v>3590472.5</v>
      </c>
      <c r="I235" s="132">
        <v>0</v>
      </c>
      <c r="J235" s="132">
        <v>0</v>
      </c>
      <c r="K235" s="132">
        <v>0</v>
      </c>
      <c r="L235" s="132">
        <v>0</v>
      </c>
      <c r="M235" s="132">
        <v>3590472.5</v>
      </c>
      <c r="N235" s="132">
        <v>1151500</v>
      </c>
      <c r="O235" s="132">
        <v>1151500</v>
      </c>
      <c r="P235" s="132">
        <v>2438972.5</v>
      </c>
      <c r="Q235" s="132">
        <f t="shared" si="3"/>
        <v>0.32070987871373474</v>
      </c>
    </row>
    <row r="236" spans="2:17">
      <c r="B236" s="130" t="s">
        <v>26</v>
      </c>
      <c r="C236" s="130" t="s">
        <v>16</v>
      </c>
      <c r="D236" s="131" t="s">
        <v>154</v>
      </c>
      <c r="E236" s="130" t="s">
        <v>350</v>
      </c>
      <c r="F236" s="130" t="s">
        <v>155</v>
      </c>
      <c r="G236" s="130" t="s">
        <v>335</v>
      </c>
      <c r="H236" s="132">
        <v>2186597.75</v>
      </c>
      <c r="I236" s="132">
        <v>0</v>
      </c>
      <c r="J236" s="132">
        <v>0</v>
      </c>
      <c r="K236" s="132">
        <v>0</v>
      </c>
      <c r="L236" s="132">
        <v>0</v>
      </c>
      <c r="M236" s="132">
        <v>2186597.75</v>
      </c>
      <c r="N236" s="132">
        <v>211100</v>
      </c>
      <c r="O236" s="132">
        <v>211100</v>
      </c>
      <c r="P236" s="132">
        <v>1975497.75</v>
      </c>
      <c r="Q236" s="132">
        <f t="shared" si="3"/>
        <v>9.6542676859518395E-2</v>
      </c>
    </row>
    <row r="237" spans="2:17">
      <c r="B237" s="130" t="s">
        <v>26</v>
      </c>
      <c r="C237" s="130" t="s">
        <v>16</v>
      </c>
      <c r="D237" s="131" t="s">
        <v>147</v>
      </c>
      <c r="E237" s="130" t="s">
        <v>351</v>
      </c>
      <c r="F237" s="130" t="s">
        <v>148</v>
      </c>
      <c r="G237" s="130" t="s">
        <v>335</v>
      </c>
      <c r="H237" s="132">
        <v>448809.06</v>
      </c>
      <c r="I237" s="132">
        <v>0</v>
      </c>
      <c r="J237" s="132">
        <v>0</v>
      </c>
      <c r="K237" s="132">
        <v>0</v>
      </c>
      <c r="L237" s="132">
        <v>0</v>
      </c>
      <c r="M237" s="132">
        <v>448809.06</v>
      </c>
      <c r="N237" s="132">
        <v>0</v>
      </c>
      <c r="O237" s="132">
        <v>0</v>
      </c>
      <c r="P237" s="132">
        <v>448809.06</v>
      </c>
      <c r="Q237" s="132">
        <f t="shared" si="3"/>
        <v>0</v>
      </c>
    </row>
    <row r="238" spans="2:17">
      <c r="B238" s="130" t="s">
        <v>26</v>
      </c>
      <c r="C238" s="130" t="s">
        <v>16</v>
      </c>
      <c r="D238" s="131" t="s">
        <v>145</v>
      </c>
      <c r="E238" s="130" t="s">
        <v>352</v>
      </c>
      <c r="F238" s="130" t="s">
        <v>162</v>
      </c>
      <c r="G238" s="130" t="s">
        <v>335</v>
      </c>
      <c r="H238" s="132">
        <v>897618.12</v>
      </c>
      <c r="I238" s="132">
        <v>0</v>
      </c>
      <c r="J238" s="132">
        <v>0</v>
      </c>
      <c r="K238" s="132">
        <v>0</v>
      </c>
      <c r="L238" s="132">
        <v>0</v>
      </c>
      <c r="M238" s="132">
        <v>897618.12</v>
      </c>
      <c r="N238" s="132">
        <v>504780</v>
      </c>
      <c r="O238" s="132">
        <v>504780</v>
      </c>
      <c r="P238" s="132">
        <v>392838.12</v>
      </c>
      <c r="Q238" s="132">
        <f t="shared" si="3"/>
        <v>0.56235495780766998</v>
      </c>
    </row>
    <row r="239" spans="2:17">
      <c r="B239" s="130" t="s">
        <v>26</v>
      </c>
      <c r="C239" s="130" t="s">
        <v>16</v>
      </c>
      <c r="D239" s="131" t="s">
        <v>135</v>
      </c>
      <c r="E239" s="130" t="s">
        <v>353</v>
      </c>
      <c r="F239" s="130" t="s">
        <v>136</v>
      </c>
      <c r="G239" s="130" t="s">
        <v>335</v>
      </c>
      <c r="H239" s="132">
        <v>3365813.73</v>
      </c>
      <c r="I239" s="132">
        <v>0</v>
      </c>
      <c r="J239" s="132">
        <v>0</v>
      </c>
      <c r="K239" s="132">
        <v>0</v>
      </c>
      <c r="L239" s="132">
        <v>0</v>
      </c>
      <c r="M239" s="132">
        <v>3365813.73</v>
      </c>
      <c r="N239" s="132">
        <v>0</v>
      </c>
      <c r="O239" s="132">
        <v>0</v>
      </c>
      <c r="P239" s="132">
        <v>3365813.73</v>
      </c>
      <c r="Q239" s="132">
        <f t="shared" si="3"/>
        <v>0</v>
      </c>
    </row>
    <row r="240" spans="2:17">
      <c r="B240" s="130" t="s">
        <v>26</v>
      </c>
      <c r="C240" s="130" t="s">
        <v>16</v>
      </c>
      <c r="D240" s="131" t="s">
        <v>138</v>
      </c>
      <c r="E240" s="130" t="s">
        <v>354</v>
      </c>
      <c r="F240" s="130" t="s">
        <v>139</v>
      </c>
      <c r="G240" s="130" t="s">
        <v>335</v>
      </c>
      <c r="H240" s="132">
        <v>1000</v>
      </c>
      <c r="I240" s="132">
        <v>0</v>
      </c>
      <c r="J240" s="132">
        <v>0</v>
      </c>
      <c r="K240" s="132">
        <v>0</v>
      </c>
      <c r="L240" s="132">
        <v>0</v>
      </c>
      <c r="M240" s="132">
        <v>1000</v>
      </c>
      <c r="N240" s="132">
        <v>0</v>
      </c>
      <c r="O240" s="132">
        <v>0</v>
      </c>
      <c r="P240" s="132">
        <v>1000</v>
      </c>
      <c r="Q240" s="132">
        <f t="shared" si="3"/>
        <v>0</v>
      </c>
    </row>
    <row r="241" spans="2:17">
      <c r="B241" s="130" t="s">
        <v>26</v>
      </c>
      <c r="C241" s="130" t="s">
        <v>16</v>
      </c>
      <c r="D241" s="131" t="s">
        <v>128</v>
      </c>
      <c r="E241" s="130" t="s">
        <v>355</v>
      </c>
      <c r="F241" s="130" t="s">
        <v>129</v>
      </c>
      <c r="G241" s="130" t="s">
        <v>335</v>
      </c>
      <c r="H241" s="132">
        <v>450222.74</v>
      </c>
      <c r="I241" s="132">
        <v>0</v>
      </c>
      <c r="J241" s="132">
        <v>0</v>
      </c>
      <c r="K241" s="132">
        <v>0</v>
      </c>
      <c r="L241" s="132">
        <v>0</v>
      </c>
      <c r="M241" s="132">
        <v>450222.74</v>
      </c>
      <c r="N241" s="132">
        <v>0</v>
      </c>
      <c r="O241" s="132">
        <v>0</v>
      </c>
      <c r="P241" s="132">
        <v>450222.74</v>
      </c>
      <c r="Q241" s="132">
        <f t="shared" si="3"/>
        <v>0</v>
      </c>
    </row>
    <row r="242" spans="2:17">
      <c r="B242" s="130" t="s">
        <v>26</v>
      </c>
      <c r="C242" s="130" t="s">
        <v>16</v>
      </c>
      <c r="D242" s="131" t="s">
        <v>178</v>
      </c>
      <c r="E242" s="130" t="s">
        <v>356</v>
      </c>
      <c r="F242" s="130" t="s">
        <v>179</v>
      </c>
      <c r="G242" s="130" t="s">
        <v>335</v>
      </c>
      <c r="H242" s="132">
        <v>1000</v>
      </c>
      <c r="I242" s="132">
        <v>0</v>
      </c>
      <c r="J242" s="132">
        <v>0</v>
      </c>
      <c r="K242" s="132">
        <v>0</v>
      </c>
      <c r="L242" s="132">
        <v>0</v>
      </c>
      <c r="M242" s="132">
        <v>1000</v>
      </c>
      <c r="N242" s="132">
        <v>0</v>
      </c>
      <c r="O242" s="132">
        <v>0</v>
      </c>
      <c r="P242" s="132">
        <v>1000</v>
      </c>
      <c r="Q242" s="132">
        <f t="shared" si="3"/>
        <v>0</v>
      </c>
    </row>
    <row r="243" spans="2:17">
      <c r="B243" s="130" t="s">
        <v>26</v>
      </c>
      <c r="C243" s="130" t="s">
        <v>18</v>
      </c>
      <c r="D243" s="131" t="s">
        <v>158</v>
      </c>
      <c r="E243" s="130" t="s">
        <v>357</v>
      </c>
      <c r="F243" s="130" t="s">
        <v>159</v>
      </c>
      <c r="G243" s="130" t="s">
        <v>335</v>
      </c>
      <c r="H243" s="132">
        <v>733127</v>
      </c>
      <c r="I243" s="132">
        <v>0</v>
      </c>
      <c r="J243" s="132">
        <v>0</v>
      </c>
      <c r="K243" s="132">
        <v>5387000</v>
      </c>
      <c r="L243" s="132">
        <v>0</v>
      </c>
      <c r="M243" s="132">
        <v>6120127</v>
      </c>
      <c r="N243" s="132">
        <v>1044550</v>
      </c>
      <c r="O243" s="132">
        <v>1044550</v>
      </c>
      <c r="P243" s="132">
        <v>5075577</v>
      </c>
      <c r="Q243" s="132">
        <f t="shared" si="3"/>
        <v>0.17067456279910531</v>
      </c>
    </row>
    <row r="244" spans="2:17">
      <c r="B244" s="130" t="s">
        <v>26</v>
      </c>
      <c r="C244" s="130" t="s">
        <v>18</v>
      </c>
      <c r="D244" s="131" t="s">
        <v>158</v>
      </c>
      <c r="E244" s="130" t="s">
        <v>357</v>
      </c>
      <c r="F244" s="130" t="s">
        <v>160</v>
      </c>
      <c r="G244" s="130" t="s">
        <v>335</v>
      </c>
      <c r="H244" s="132">
        <v>5000000</v>
      </c>
      <c r="I244" s="132">
        <v>0</v>
      </c>
      <c r="J244" s="132">
        <v>0</v>
      </c>
      <c r="K244" s="132">
        <v>0</v>
      </c>
      <c r="L244" s="132">
        <v>0</v>
      </c>
      <c r="M244" s="132">
        <v>5000000</v>
      </c>
      <c r="N244" s="132">
        <v>5000000</v>
      </c>
      <c r="O244" s="132">
        <v>5000000</v>
      </c>
      <c r="P244" s="132">
        <v>0</v>
      </c>
      <c r="Q244" s="132">
        <f t="shared" si="3"/>
        <v>1</v>
      </c>
    </row>
    <row r="245" spans="2:17">
      <c r="B245" s="130" t="s">
        <v>26</v>
      </c>
      <c r="C245" s="130" t="s">
        <v>18</v>
      </c>
      <c r="D245" s="131" t="s">
        <v>158</v>
      </c>
      <c r="E245" s="130" t="s">
        <v>357</v>
      </c>
      <c r="F245" s="130" t="s">
        <v>161</v>
      </c>
      <c r="G245" s="130" t="s">
        <v>335</v>
      </c>
      <c r="H245" s="132">
        <v>1000</v>
      </c>
      <c r="I245" s="132">
        <v>0</v>
      </c>
      <c r="J245" s="132">
        <v>0</v>
      </c>
      <c r="K245" s="132">
        <v>0</v>
      </c>
      <c r="L245" s="132">
        <v>0</v>
      </c>
      <c r="M245" s="132">
        <v>1000</v>
      </c>
      <c r="N245" s="132">
        <v>0</v>
      </c>
      <c r="O245" s="132">
        <v>0</v>
      </c>
      <c r="P245" s="132">
        <v>1000</v>
      </c>
      <c r="Q245" s="132">
        <f t="shared" si="3"/>
        <v>0</v>
      </c>
    </row>
    <row r="246" spans="2:17">
      <c r="B246" s="130" t="s">
        <v>26</v>
      </c>
      <c r="C246" s="130" t="s">
        <v>18</v>
      </c>
      <c r="D246" s="131" t="s">
        <v>158</v>
      </c>
      <c r="E246" s="130" t="s">
        <v>357</v>
      </c>
      <c r="F246" s="130" t="s">
        <v>176</v>
      </c>
      <c r="G246" s="130" t="s">
        <v>335</v>
      </c>
      <c r="H246" s="132">
        <v>7000000</v>
      </c>
      <c r="I246" s="132">
        <v>0</v>
      </c>
      <c r="J246" s="132">
        <v>0</v>
      </c>
      <c r="K246" s="132">
        <v>0</v>
      </c>
      <c r="L246" s="132">
        <v>0</v>
      </c>
      <c r="M246" s="132">
        <v>7000000</v>
      </c>
      <c r="N246" s="132">
        <v>7000000</v>
      </c>
      <c r="O246" s="132">
        <v>7000000</v>
      </c>
      <c r="P246" s="132">
        <v>0</v>
      </c>
      <c r="Q246" s="132">
        <f t="shared" si="3"/>
        <v>1</v>
      </c>
    </row>
    <row r="247" spans="2:17">
      <c r="B247" s="130" t="s">
        <v>26</v>
      </c>
      <c r="C247" s="130" t="s">
        <v>18</v>
      </c>
      <c r="D247" s="131" t="s">
        <v>163</v>
      </c>
      <c r="E247" s="130" t="s">
        <v>358</v>
      </c>
      <c r="F247" s="130" t="s">
        <v>164</v>
      </c>
      <c r="G247" s="130" t="s">
        <v>335</v>
      </c>
      <c r="H247" s="132">
        <v>379000</v>
      </c>
      <c r="I247" s="132">
        <v>0</v>
      </c>
      <c r="J247" s="132">
        <v>0</v>
      </c>
      <c r="K247" s="132">
        <v>0</v>
      </c>
      <c r="L247" s="132">
        <v>0</v>
      </c>
      <c r="M247" s="132">
        <v>379000</v>
      </c>
      <c r="N247" s="132">
        <v>22900</v>
      </c>
      <c r="O247" s="132">
        <v>22900</v>
      </c>
      <c r="P247" s="132">
        <v>356100</v>
      </c>
      <c r="Q247" s="132">
        <f t="shared" si="3"/>
        <v>6.0422163588390504E-2</v>
      </c>
    </row>
    <row r="248" spans="2:17">
      <c r="B248" s="130" t="s">
        <v>26</v>
      </c>
      <c r="C248" s="130" t="s">
        <v>16</v>
      </c>
      <c r="D248" s="131" t="s">
        <v>163</v>
      </c>
      <c r="E248" s="130" t="s">
        <v>358</v>
      </c>
      <c r="F248" s="130" t="s">
        <v>165</v>
      </c>
      <c r="G248" s="130" t="s">
        <v>335</v>
      </c>
      <c r="H248" s="132">
        <v>3949551</v>
      </c>
      <c r="I248" s="132">
        <v>0</v>
      </c>
      <c r="J248" s="132">
        <v>0</v>
      </c>
      <c r="K248" s="132">
        <v>0</v>
      </c>
      <c r="L248" s="132">
        <v>0</v>
      </c>
      <c r="M248" s="132">
        <v>3949551</v>
      </c>
      <c r="N248" s="132">
        <v>3916838</v>
      </c>
      <c r="O248" s="132">
        <v>2789088</v>
      </c>
      <c r="P248" s="132">
        <v>32713</v>
      </c>
      <c r="Q248" s="132">
        <f t="shared" si="3"/>
        <v>0.99171728634470091</v>
      </c>
    </row>
    <row r="249" spans="2:17">
      <c r="B249" s="130" t="s">
        <v>26</v>
      </c>
      <c r="C249" s="130" t="s">
        <v>16</v>
      </c>
      <c r="D249" s="131" t="s">
        <v>166</v>
      </c>
      <c r="E249" s="130" t="s">
        <v>359</v>
      </c>
      <c r="F249" s="130" t="s">
        <v>167</v>
      </c>
      <c r="G249" s="130" t="s">
        <v>335</v>
      </c>
      <c r="H249" s="132">
        <v>30000000</v>
      </c>
      <c r="I249" s="132">
        <v>0</v>
      </c>
      <c r="J249" s="132">
        <v>0</v>
      </c>
      <c r="K249" s="132">
        <v>816125</v>
      </c>
      <c r="L249" s="132">
        <v>0</v>
      </c>
      <c r="M249" s="132">
        <v>30816125</v>
      </c>
      <c r="N249" s="132">
        <v>30628168</v>
      </c>
      <c r="O249" s="132">
        <v>30628168</v>
      </c>
      <c r="P249" s="132">
        <v>187957</v>
      </c>
      <c r="Q249" s="132">
        <f t="shared" si="3"/>
        <v>0.99390069322473218</v>
      </c>
    </row>
    <row r="250" spans="2:17">
      <c r="B250" s="130" t="s">
        <v>26</v>
      </c>
      <c r="C250" s="130" t="s">
        <v>16</v>
      </c>
      <c r="D250" s="131" t="s">
        <v>166</v>
      </c>
      <c r="E250" s="130" t="s">
        <v>359</v>
      </c>
      <c r="F250" s="130" t="s">
        <v>173</v>
      </c>
      <c r="G250" s="130" t="s">
        <v>335</v>
      </c>
      <c r="H250" s="132">
        <v>1000</v>
      </c>
      <c r="I250" s="132">
        <v>0</v>
      </c>
      <c r="J250" s="132">
        <v>0</v>
      </c>
      <c r="K250" s="132">
        <v>300000</v>
      </c>
      <c r="L250" s="132">
        <v>0</v>
      </c>
      <c r="M250" s="132">
        <v>301000</v>
      </c>
      <c r="N250" s="132">
        <v>0</v>
      </c>
      <c r="O250" s="132">
        <v>0</v>
      </c>
      <c r="P250" s="132">
        <v>301000</v>
      </c>
      <c r="Q250" s="132">
        <f t="shared" si="3"/>
        <v>0</v>
      </c>
    </row>
    <row r="251" spans="2:17">
      <c r="B251" s="130" t="s">
        <v>26</v>
      </c>
      <c r="C251" s="130" t="s">
        <v>16</v>
      </c>
      <c r="D251" s="131" t="s">
        <v>166</v>
      </c>
      <c r="E251" s="130" t="s">
        <v>359</v>
      </c>
      <c r="F251" s="130" t="s">
        <v>174</v>
      </c>
      <c r="G251" s="130" t="s">
        <v>335</v>
      </c>
      <c r="H251" s="132">
        <v>1000</v>
      </c>
      <c r="I251" s="132">
        <v>0</v>
      </c>
      <c r="J251" s="132">
        <v>0</v>
      </c>
      <c r="K251" s="132">
        <v>0</v>
      </c>
      <c r="L251" s="132">
        <v>0</v>
      </c>
      <c r="M251" s="132">
        <v>1000</v>
      </c>
      <c r="N251" s="132">
        <v>0</v>
      </c>
      <c r="O251" s="132">
        <v>0</v>
      </c>
      <c r="P251" s="132">
        <v>1000</v>
      </c>
      <c r="Q251" s="132">
        <f t="shared" si="3"/>
        <v>0</v>
      </c>
    </row>
    <row r="252" spans="2:17">
      <c r="B252" s="130" t="s">
        <v>26</v>
      </c>
      <c r="C252" s="130" t="s">
        <v>16</v>
      </c>
      <c r="D252" s="131" t="s">
        <v>142</v>
      </c>
      <c r="E252" s="130" t="s">
        <v>360</v>
      </c>
      <c r="F252" s="130" t="s">
        <v>143</v>
      </c>
      <c r="G252" s="130" t="s">
        <v>335</v>
      </c>
      <c r="H252" s="132">
        <v>116953200</v>
      </c>
      <c r="I252" s="132">
        <v>0</v>
      </c>
      <c r="J252" s="132">
        <v>0</v>
      </c>
      <c r="K252" s="132">
        <v>1000000</v>
      </c>
      <c r="L252" s="132">
        <v>29720700</v>
      </c>
      <c r="M252" s="132">
        <v>88232500</v>
      </c>
      <c r="N252" s="132">
        <v>88232500</v>
      </c>
      <c r="O252" s="132">
        <v>86605000</v>
      </c>
      <c r="P252" s="132">
        <v>0</v>
      </c>
      <c r="Q252" s="132">
        <f t="shared" si="3"/>
        <v>1</v>
      </c>
    </row>
    <row r="253" spans="2:17">
      <c r="B253" s="130" t="s">
        <v>26</v>
      </c>
      <c r="C253" s="130" t="s">
        <v>18</v>
      </c>
      <c r="D253" s="131" t="s">
        <v>142</v>
      </c>
      <c r="E253" s="130" t="s">
        <v>360</v>
      </c>
      <c r="F253" s="130" t="s">
        <v>144</v>
      </c>
      <c r="G253" s="130" t="s">
        <v>335</v>
      </c>
      <c r="H253" s="132">
        <v>4000000</v>
      </c>
      <c r="I253" s="132">
        <v>0</v>
      </c>
      <c r="J253" s="132">
        <v>0</v>
      </c>
      <c r="K253" s="132">
        <v>0</v>
      </c>
      <c r="L253" s="132">
        <v>400000</v>
      </c>
      <c r="M253" s="132">
        <v>3600000</v>
      </c>
      <c r="N253" s="132">
        <v>3600000</v>
      </c>
      <c r="O253" s="132">
        <v>3525000</v>
      </c>
      <c r="P253" s="132">
        <v>0</v>
      </c>
      <c r="Q253" s="132">
        <f t="shared" si="3"/>
        <v>1</v>
      </c>
    </row>
    <row r="254" spans="2:17">
      <c r="B254" s="130" t="s">
        <v>26</v>
      </c>
      <c r="C254" s="130" t="s">
        <v>16</v>
      </c>
      <c r="D254" s="131" t="s">
        <v>142</v>
      </c>
      <c r="E254" s="130" t="s">
        <v>360</v>
      </c>
      <c r="F254" s="130" t="s">
        <v>168</v>
      </c>
      <c r="G254" s="130" t="s">
        <v>335</v>
      </c>
      <c r="H254" s="132">
        <v>660000</v>
      </c>
      <c r="I254" s="132">
        <v>0</v>
      </c>
      <c r="J254" s="132">
        <v>0</v>
      </c>
      <c r="K254" s="132">
        <v>1584700</v>
      </c>
      <c r="L254" s="132">
        <v>560000</v>
      </c>
      <c r="M254" s="132">
        <v>1684700</v>
      </c>
      <c r="N254" s="132">
        <v>1290000</v>
      </c>
      <c r="O254" s="132">
        <v>1290000</v>
      </c>
      <c r="P254" s="132">
        <v>394700</v>
      </c>
      <c r="Q254" s="132">
        <f t="shared" si="3"/>
        <v>0.76571496408856177</v>
      </c>
    </row>
    <row r="255" spans="2:17">
      <c r="B255" s="130" t="s">
        <v>26</v>
      </c>
      <c r="C255" s="130" t="s">
        <v>16</v>
      </c>
      <c r="D255" s="131" t="s">
        <v>142</v>
      </c>
      <c r="E255" s="130" t="s">
        <v>360</v>
      </c>
      <c r="F255" s="130" t="s">
        <v>170</v>
      </c>
      <c r="G255" s="130" t="s">
        <v>335</v>
      </c>
      <c r="H255" s="132">
        <v>128000</v>
      </c>
      <c r="I255" s="132">
        <v>0</v>
      </c>
      <c r="J255" s="132">
        <v>0</v>
      </c>
      <c r="K255" s="132">
        <v>3800000</v>
      </c>
      <c r="L255" s="132">
        <v>800000</v>
      </c>
      <c r="M255" s="132">
        <v>3128000</v>
      </c>
      <c r="N255" s="132">
        <v>3128000</v>
      </c>
      <c r="O255" s="132">
        <v>3127623</v>
      </c>
      <c r="P255" s="132">
        <v>0</v>
      </c>
      <c r="Q255" s="132">
        <f t="shared" si="3"/>
        <v>1</v>
      </c>
    </row>
    <row r="256" spans="2:17">
      <c r="B256" s="130" t="s">
        <v>26</v>
      </c>
      <c r="C256" s="130" t="s">
        <v>16</v>
      </c>
      <c r="D256" s="131" t="s">
        <v>142</v>
      </c>
      <c r="E256" s="130" t="s">
        <v>360</v>
      </c>
      <c r="F256" s="130" t="s">
        <v>238</v>
      </c>
      <c r="G256" s="130" t="s">
        <v>335</v>
      </c>
      <c r="H256" s="132">
        <v>1000</v>
      </c>
      <c r="I256" s="132">
        <v>0</v>
      </c>
      <c r="J256" s="132">
        <v>0</v>
      </c>
      <c r="K256" s="132">
        <v>500000</v>
      </c>
      <c r="L256" s="132">
        <v>387000</v>
      </c>
      <c r="M256" s="132">
        <v>114000</v>
      </c>
      <c r="N256" s="132">
        <v>14000</v>
      </c>
      <c r="O256" s="132">
        <v>14000</v>
      </c>
      <c r="P256" s="132">
        <v>100000</v>
      </c>
      <c r="Q256" s="132">
        <f t="shared" si="3"/>
        <v>0.12280701754385964</v>
      </c>
    </row>
    <row r="257" spans="2:17">
      <c r="B257" s="130" t="s">
        <v>26</v>
      </c>
      <c r="C257" s="130" t="s">
        <v>16</v>
      </c>
      <c r="D257" s="131" t="s">
        <v>171</v>
      </c>
      <c r="E257" s="130" t="s">
        <v>361</v>
      </c>
      <c r="F257" s="130" t="s">
        <v>172</v>
      </c>
      <c r="G257" s="130" t="s">
        <v>335</v>
      </c>
      <c r="H257" s="132">
        <v>757320</v>
      </c>
      <c r="I257" s="132">
        <v>0</v>
      </c>
      <c r="J257" s="132">
        <v>0</v>
      </c>
      <c r="K257" s="132">
        <v>0</v>
      </c>
      <c r="L257" s="132">
        <v>443913</v>
      </c>
      <c r="M257" s="132">
        <v>313407</v>
      </c>
      <c r="N257" s="132">
        <v>313406.15999999997</v>
      </c>
      <c r="O257" s="132">
        <v>313406.15999999997</v>
      </c>
      <c r="P257" s="132">
        <v>0.84</v>
      </c>
      <c r="Q257" s="132">
        <f t="shared" si="3"/>
        <v>0.99999731977907313</v>
      </c>
    </row>
    <row r="258" spans="2:17">
      <c r="B258" s="130" t="s">
        <v>26</v>
      </c>
      <c r="C258" s="130" t="s">
        <v>16</v>
      </c>
      <c r="D258" s="131" t="s">
        <v>171</v>
      </c>
      <c r="E258" s="130" t="s">
        <v>361</v>
      </c>
      <c r="F258" s="130" t="s">
        <v>175</v>
      </c>
      <c r="G258" s="130" t="s">
        <v>335</v>
      </c>
      <c r="H258" s="132">
        <v>1000000</v>
      </c>
      <c r="I258" s="132">
        <v>0</v>
      </c>
      <c r="J258" s="132">
        <v>0</v>
      </c>
      <c r="K258" s="132">
        <v>3000000</v>
      </c>
      <c r="L258" s="132">
        <v>2805000</v>
      </c>
      <c r="M258" s="132">
        <v>1195000</v>
      </c>
      <c r="N258" s="132">
        <v>1195000</v>
      </c>
      <c r="O258" s="132">
        <v>1195000</v>
      </c>
      <c r="P258" s="132">
        <v>0</v>
      </c>
      <c r="Q258" s="132">
        <f t="shared" si="3"/>
        <v>1</v>
      </c>
    </row>
    <row r="259" spans="2:17">
      <c r="B259" s="130" t="s">
        <v>26</v>
      </c>
      <c r="C259" s="130" t="s">
        <v>16</v>
      </c>
      <c r="D259" s="131" t="s">
        <v>171</v>
      </c>
      <c r="E259" s="130" t="s">
        <v>361</v>
      </c>
      <c r="F259" s="130" t="s">
        <v>177</v>
      </c>
      <c r="G259" s="130" t="s">
        <v>335</v>
      </c>
      <c r="H259" s="132">
        <v>822500</v>
      </c>
      <c r="I259" s="132">
        <v>0</v>
      </c>
      <c r="J259" s="132">
        <v>0</v>
      </c>
      <c r="K259" s="132">
        <v>0</v>
      </c>
      <c r="L259" s="132">
        <v>822500</v>
      </c>
      <c r="M259" s="132">
        <v>0</v>
      </c>
      <c r="N259" s="132">
        <v>0</v>
      </c>
      <c r="O259" s="132">
        <v>0</v>
      </c>
      <c r="P259" s="132">
        <v>0</v>
      </c>
      <c r="Q259" s="132">
        <v>0</v>
      </c>
    </row>
    <row r="260" spans="2:17">
      <c r="B260" s="130" t="s">
        <v>26</v>
      </c>
      <c r="C260" s="130" t="s">
        <v>16</v>
      </c>
      <c r="D260" s="131" t="s">
        <v>171</v>
      </c>
      <c r="E260" s="130" t="s">
        <v>361</v>
      </c>
      <c r="F260" s="130" t="s">
        <v>180</v>
      </c>
      <c r="G260" s="130" t="s">
        <v>335</v>
      </c>
      <c r="H260" s="132">
        <v>1000</v>
      </c>
      <c r="I260" s="132">
        <v>0</v>
      </c>
      <c r="J260" s="132">
        <v>0</v>
      </c>
      <c r="K260" s="132">
        <v>0</v>
      </c>
      <c r="L260" s="132">
        <v>0</v>
      </c>
      <c r="M260" s="132">
        <v>1000</v>
      </c>
      <c r="N260" s="132">
        <v>0</v>
      </c>
      <c r="O260" s="132">
        <v>0</v>
      </c>
      <c r="P260" s="132">
        <v>1000</v>
      </c>
      <c r="Q260" s="132">
        <f t="shared" si="3"/>
        <v>0</v>
      </c>
    </row>
    <row r="261" spans="2:17">
      <c r="B261" s="130" t="s">
        <v>26</v>
      </c>
      <c r="C261" s="130" t="s">
        <v>16</v>
      </c>
      <c r="D261" s="131" t="s">
        <v>171</v>
      </c>
      <c r="E261" s="130" t="s">
        <v>361</v>
      </c>
      <c r="F261" s="130" t="s">
        <v>181</v>
      </c>
      <c r="G261" s="130" t="s">
        <v>335</v>
      </c>
      <c r="H261" s="132">
        <v>1000</v>
      </c>
      <c r="I261" s="132">
        <v>0</v>
      </c>
      <c r="J261" s="132">
        <v>0</v>
      </c>
      <c r="K261" s="132">
        <v>0</v>
      </c>
      <c r="L261" s="132">
        <v>0</v>
      </c>
      <c r="M261" s="132">
        <v>1000</v>
      </c>
      <c r="N261" s="132">
        <v>0</v>
      </c>
      <c r="O261" s="132">
        <v>0</v>
      </c>
      <c r="P261" s="132">
        <v>1000</v>
      </c>
      <c r="Q261" s="132">
        <f t="shared" si="3"/>
        <v>0</v>
      </c>
    </row>
    <row r="262" spans="2:17">
      <c r="B262" s="130" t="s">
        <v>26</v>
      </c>
      <c r="C262" s="130" t="s">
        <v>16</v>
      </c>
      <c r="D262" s="131" t="s">
        <v>171</v>
      </c>
      <c r="E262" s="130" t="s">
        <v>361</v>
      </c>
      <c r="F262" s="130" t="s">
        <v>182</v>
      </c>
      <c r="G262" s="130" t="s">
        <v>335</v>
      </c>
      <c r="H262" s="132">
        <v>1000</v>
      </c>
      <c r="I262" s="132">
        <v>0</v>
      </c>
      <c r="J262" s="132">
        <v>0</v>
      </c>
      <c r="K262" s="132">
        <v>1722500</v>
      </c>
      <c r="L262" s="132">
        <v>1001498</v>
      </c>
      <c r="M262" s="132">
        <v>722002</v>
      </c>
      <c r="N262" s="132">
        <v>722002</v>
      </c>
      <c r="O262" s="132">
        <v>722002</v>
      </c>
      <c r="P262" s="132">
        <v>0</v>
      </c>
      <c r="Q262" s="132">
        <f t="shared" si="3"/>
        <v>1</v>
      </c>
    </row>
    <row r="263" spans="2:17">
      <c r="B263" s="130" t="s">
        <v>26</v>
      </c>
      <c r="C263" s="130" t="s">
        <v>16</v>
      </c>
      <c r="D263" s="131" t="s">
        <v>171</v>
      </c>
      <c r="E263" s="130" t="s">
        <v>361</v>
      </c>
      <c r="F263" s="130" t="s">
        <v>191</v>
      </c>
      <c r="G263" s="130" t="s">
        <v>335</v>
      </c>
      <c r="H263" s="132">
        <v>2172600</v>
      </c>
      <c r="I263" s="132">
        <v>0</v>
      </c>
      <c r="J263" s="132">
        <v>0</v>
      </c>
      <c r="K263" s="132">
        <v>0</v>
      </c>
      <c r="L263" s="132">
        <v>2000000</v>
      </c>
      <c r="M263" s="132">
        <v>172600</v>
      </c>
      <c r="N263" s="132">
        <v>172600</v>
      </c>
      <c r="O263" s="132">
        <v>172600</v>
      </c>
      <c r="P263" s="132">
        <v>0</v>
      </c>
      <c r="Q263" s="132">
        <f t="shared" si="3"/>
        <v>1</v>
      </c>
    </row>
    <row r="264" spans="2:17">
      <c r="B264" s="130" t="s">
        <v>26</v>
      </c>
      <c r="C264" s="130" t="s">
        <v>16</v>
      </c>
      <c r="D264" s="131" t="s">
        <v>171</v>
      </c>
      <c r="E264" s="130" t="s">
        <v>361</v>
      </c>
      <c r="F264" s="130" t="s">
        <v>202</v>
      </c>
      <c r="G264" s="130" t="s">
        <v>335</v>
      </c>
      <c r="H264" s="132">
        <v>1000</v>
      </c>
      <c r="I264" s="132">
        <v>0</v>
      </c>
      <c r="J264" s="132">
        <v>0</v>
      </c>
      <c r="K264" s="132">
        <v>0</v>
      </c>
      <c r="L264" s="132">
        <v>0</v>
      </c>
      <c r="M264" s="132">
        <v>1000</v>
      </c>
      <c r="N264" s="132">
        <v>0</v>
      </c>
      <c r="O264" s="132">
        <v>0</v>
      </c>
      <c r="P264" s="132">
        <v>1000</v>
      </c>
      <c r="Q264" s="132">
        <f t="shared" si="3"/>
        <v>0</v>
      </c>
    </row>
    <row r="265" spans="2:17">
      <c r="B265" s="130" t="s">
        <v>26</v>
      </c>
      <c r="C265" s="130" t="s">
        <v>252</v>
      </c>
      <c r="D265" s="131" t="s">
        <v>253</v>
      </c>
      <c r="E265" s="130" t="s">
        <v>358</v>
      </c>
      <c r="F265" s="130" t="s">
        <v>254</v>
      </c>
      <c r="G265" s="130" t="s">
        <v>335</v>
      </c>
      <c r="H265" s="132">
        <v>1000</v>
      </c>
      <c r="I265" s="132">
        <v>0</v>
      </c>
      <c r="J265" s="132">
        <v>0</v>
      </c>
      <c r="K265" s="132">
        <v>0</v>
      </c>
      <c r="L265" s="132">
        <v>0</v>
      </c>
      <c r="M265" s="132">
        <v>1000</v>
      </c>
      <c r="N265" s="132">
        <v>0</v>
      </c>
      <c r="O265" s="132">
        <v>0</v>
      </c>
      <c r="P265" s="132">
        <v>1000</v>
      </c>
      <c r="Q265" s="132">
        <f t="shared" si="3"/>
        <v>0</v>
      </c>
    </row>
    <row r="266" spans="2:17">
      <c r="B266" s="130" t="s">
        <v>26</v>
      </c>
      <c r="C266" s="130" t="s">
        <v>16</v>
      </c>
      <c r="D266" s="131" t="s">
        <v>192</v>
      </c>
      <c r="E266" s="130" t="s">
        <v>362</v>
      </c>
      <c r="F266" s="130" t="s">
        <v>169</v>
      </c>
      <c r="G266" s="130" t="s">
        <v>335</v>
      </c>
      <c r="H266" s="132">
        <v>6216125</v>
      </c>
      <c r="I266" s="132">
        <v>0</v>
      </c>
      <c r="J266" s="132">
        <v>0</v>
      </c>
      <c r="K266" s="132">
        <v>4000000</v>
      </c>
      <c r="L266" s="132">
        <v>10216125</v>
      </c>
      <c r="M266" s="132">
        <v>0</v>
      </c>
      <c r="N266" s="132">
        <v>0</v>
      </c>
      <c r="O266" s="132">
        <v>0</v>
      </c>
      <c r="P266" s="132">
        <v>0</v>
      </c>
      <c r="Q266" s="132">
        <v>0</v>
      </c>
    </row>
    <row r="267" spans="2:17">
      <c r="B267" s="130" t="s">
        <v>26</v>
      </c>
      <c r="C267" s="130" t="s">
        <v>16</v>
      </c>
      <c r="D267" s="131" t="s">
        <v>194</v>
      </c>
      <c r="E267" s="130" t="s">
        <v>363</v>
      </c>
      <c r="F267" s="130" t="s">
        <v>195</v>
      </c>
      <c r="G267" s="130" t="s">
        <v>335</v>
      </c>
      <c r="H267" s="132">
        <v>1000</v>
      </c>
      <c r="I267" s="132">
        <v>0</v>
      </c>
      <c r="J267" s="132">
        <v>0</v>
      </c>
      <c r="K267" s="132">
        <v>0</v>
      </c>
      <c r="L267" s="132">
        <v>0</v>
      </c>
      <c r="M267" s="132">
        <v>1000</v>
      </c>
      <c r="N267" s="132">
        <v>0</v>
      </c>
      <c r="O267" s="132">
        <v>0</v>
      </c>
      <c r="P267" s="132">
        <v>1000</v>
      </c>
      <c r="Q267" s="132">
        <f t="shared" ref="Q267:Q328" si="4">+N267/M267</f>
        <v>0</v>
      </c>
    </row>
    <row r="268" spans="2:17">
      <c r="B268" s="130" t="s">
        <v>26</v>
      </c>
      <c r="C268" s="130" t="s">
        <v>16</v>
      </c>
      <c r="D268" s="131" t="s">
        <v>189</v>
      </c>
      <c r="E268" s="130" t="s">
        <v>364</v>
      </c>
      <c r="F268" s="130" t="s">
        <v>190</v>
      </c>
      <c r="G268" s="130" t="s">
        <v>335</v>
      </c>
      <c r="H268" s="132">
        <v>1000</v>
      </c>
      <c r="I268" s="132">
        <v>0</v>
      </c>
      <c r="J268" s="132">
        <v>0</v>
      </c>
      <c r="K268" s="132">
        <v>0</v>
      </c>
      <c r="L268" s="132">
        <v>0</v>
      </c>
      <c r="M268" s="132">
        <v>1000</v>
      </c>
      <c r="N268" s="132">
        <v>0</v>
      </c>
      <c r="O268" s="132">
        <v>0</v>
      </c>
      <c r="P268" s="132">
        <v>1000</v>
      </c>
      <c r="Q268" s="132">
        <f t="shared" si="4"/>
        <v>0</v>
      </c>
    </row>
    <row r="269" spans="2:17">
      <c r="B269" s="130" t="s">
        <v>26</v>
      </c>
      <c r="C269" s="130" t="s">
        <v>16</v>
      </c>
      <c r="D269" s="131" t="s">
        <v>183</v>
      </c>
      <c r="E269" s="130" t="s">
        <v>365</v>
      </c>
      <c r="F269" s="130" t="s">
        <v>184</v>
      </c>
      <c r="G269" s="130" t="s">
        <v>335</v>
      </c>
      <c r="H269" s="132">
        <v>1000</v>
      </c>
      <c r="I269" s="132">
        <v>0</v>
      </c>
      <c r="J269" s="132">
        <v>0</v>
      </c>
      <c r="K269" s="132">
        <v>0</v>
      </c>
      <c r="L269" s="132">
        <v>0</v>
      </c>
      <c r="M269" s="132">
        <v>1000</v>
      </c>
      <c r="N269" s="132">
        <v>0</v>
      </c>
      <c r="O269" s="132">
        <v>0</v>
      </c>
      <c r="P269" s="132">
        <v>1000</v>
      </c>
      <c r="Q269" s="132">
        <f t="shared" si="4"/>
        <v>0</v>
      </c>
    </row>
    <row r="270" spans="2:17">
      <c r="B270" s="130" t="s">
        <v>26</v>
      </c>
      <c r="C270" s="130" t="s">
        <v>16</v>
      </c>
      <c r="D270" s="131" t="s">
        <v>187</v>
      </c>
      <c r="E270" s="130" t="s">
        <v>366</v>
      </c>
      <c r="F270" s="130" t="s">
        <v>188</v>
      </c>
      <c r="G270" s="130" t="s">
        <v>335</v>
      </c>
      <c r="H270" s="132">
        <v>180440</v>
      </c>
      <c r="I270" s="132">
        <v>0</v>
      </c>
      <c r="J270" s="132">
        <v>0</v>
      </c>
      <c r="K270" s="132">
        <v>0</v>
      </c>
      <c r="L270" s="132">
        <v>0</v>
      </c>
      <c r="M270" s="132">
        <v>180440</v>
      </c>
      <c r="N270" s="132">
        <v>0</v>
      </c>
      <c r="O270" s="132">
        <v>0</v>
      </c>
      <c r="P270" s="132">
        <v>180440</v>
      </c>
      <c r="Q270" s="132">
        <f t="shared" si="4"/>
        <v>0</v>
      </c>
    </row>
    <row r="271" spans="2:17">
      <c r="B271" s="130" t="s">
        <v>26</v>
      </c>
      <c r="C271" s="130" t="s">
        <v>16</v>
      </c>
      <c r="D271" s="131" t="s">
        <v>196</v>
      </c>
      <c r="E271" s="130" t="s">
        <v>367</v>
      </c>
      <c r="F271" s="130" t="s">
        <v>197</v>
      </c>
      <c r="G271" s="130" t="s">
        <v>335</v>
      </c>
      <c r="H271" s="132">
        <v>5189670</v>
      </c>
      <c r="I271" s="132">
        <v>0</v>
      </c>
      <c r="J271" s="132">
        <v>0</v>
      </c>
      <c r="K271" s="132">
        <v>0</v>
      </c>
      <c r="L271" s="132">
        <v>696376</v>
      </c>
      <c r="M271" s="132">
        <v>4493294</v>
      </c>
      <c r="N271" s="132">
        <v>4493294</v>
      </c>
      <c r="O271" s="132">
        <v>4493294</v>
      </c>
      <c r="P271" s="132">
        <v>0</v>
      </c>
      <c r="Q271" s="132">
        <f t="shared" si="4"/>
        <v>1</v>
      </c>
    </row>
    <row r="272" spans="2:17">
      <c r="B272" s="130" t="s">
        <v>26</v>
      </c>
      <c r="C272" s="130" t="s">
        <v>16</v>
      </c>
      <c r="D272" s="131" t="s">
        <v>200</v>
      </c>
      <c r="E272" s="130" t="s">
        <v>368</v>
      </c>
      <c r="F272" s="130" t="s">
        <v>201</v>
      </c>
      <c r="G272" s="130" t="s">
        <v>335</v>
      </c>
      <c r="H272" s="132">
        <v>5080000</v>
      </c>
      <c r="I272" s="132">
        <v>0</v>
      </c>
      <c r="J272" s="132">
        <v>0</v>
      </c>
      <c r="K272" s="132">
        <v>4000000</v>
      </c>
      <c r="L272" s="132">
        <v>0</v>
      </c>
      <c r="M272" s="132">
        <v>9080000</v>
      </c>
      <c r="N272" s="132">
        <v>8360000</v>
      </c>
      <c r="O272" s="132">
        <v>8360000</v>
      </c>
      <c r="P272" s="132">
        <v>720000</v>
      </c>
      <c r="Q272" s="132">
        <f t="shared" si="4"/>
        <v>0.92070484581497802</v>
      </c>
    </row>
    <row r="273" spans="2:17">
      <c r="B273" s="130" t="s">
        <v>26</v>
      </c>
      <c r="C273" s="130" t="s">
        <v>16</v>
      </c>
      <c r="D273" s="131" t="s">
        <v>203</v>
      </c>
      <c r="E273" s="130" t="s">
        <v>369</v>
      </c>
      <c r="F273" s="130" t="s">
        <v>204</v>
      </c>
      <c r="G273" s="130" t="s">
        <v>335</v>
      </c>
      <c r="H273" s="132">
        <v>3096333</v>
      </c>
      <c r="I273" s="132">
        <v>0</v>
      </c>
      <c r="J273" s="132">
        <v>0</v>
      </c>
      <c r="K273" s="132">
        <v>6231612</v>
      </c>
      <c r="L273" s="132">
        <v>0</v>
      </c>
      <c r="M273" s="132">
        <v>9327945</v>
      </c>
      <c r="N273" s="132">
        <v>9193910</v>
      </c>
      <c r="O273" s="132">
        <v>9193910</v>
      </c>
      <c r="P273" s="132">
        <v>134035</v>
      </c>
      <c r="Q273" s="132">
        <f t="shared" si="4"/>
        <v>0.98563081150242626</v>
      </c>
    </row>
    <row r="274" spans="2:17">
      <c r="B274" s="130" t="s">
        <v>26</v>
      </c>
      <c r="C274" s="130" t="s">
        <v>16</v>
      </c>
      <c r="D274" s="131" t="s">
        <v>198</v>
      </c>
      <c r="E274" s="130" t="s">
        <v>370</v>
      </c>
      <c r="F274" s="130" t="s">
        <v>199</v>
      </c>
      <c r="G274" s="130" t="s">
        <v>335</v>
      </c>
      <c r="H274" s="132">
        <v>1000</v>
      </c>
      <c r="I274" s="132">
        <v>0</v>
      </c>
      <c r="J274" s="132">
        <v>0</v>
      </c>
      <c r="K274" s="132">
        <v>696376</v>
      </c>
      <c r="L274" s="132">
        <v>0</v>
      </c>
      <c r="M274" s="132">
        <v>697376</v>
      </c>
      <c r="N274" s="132">
        <v>0</v>
      </c>
      <c r="O274" s="132">
        <v>0</v>
      </c>
      <c r="P274" s="132">
        <v>697376</v>
      </c>
      <c r="Q274" s="132">
        <f t="shared" si="4"/>
        <v>0</v>
      </c>
    </row>
    <row r="275" spans="2:17">
      <c r="B275" s="130" t="s">
        <v>26</v>
      </c>
      <c r="C275" s="130" t="s">
        <v>23</v>
      </c>
      <c r="D275" s="131" t="s">
        <v>185</v>
      </c>
      <c r="E275" s="130" t="s">
        <v>371</v>
      </c>
      <c r="F275" s="130" t="s">
        <v>186</v>
      </c>
      <c r="G275" s="130" t="s">
        <v>335</v>
      </c>
      <c r="H275" s="132">
        <v>0</v>
      </c>
      <c r="I275" s="132">
        <v>0</v>
      </c>
      <c r="J275" s="132">
        <v>0</v>
      </c>
      <c r="K275" s="132">
        <v>0</v>
      </c>
      <c r="L275" s="132">
        <v>0</v>
      </c>
      <c r="M275" s="132">
        <v>0</v>
      </c>
      <c r="N275" s="132">
        <v>0</v>
      </c>
      <c r="O275" s="132">
        <v>0</v>
      </c>
      <c r="P275" s="132">
        <v>0</v>
      </c>
      <c r="Q275" s="132">
        <v>0</v>
      </c>
    </row>
    <row r="276" spans="2:17">
      <c r="B276" s="130" t="s">
        <v>26</v>
      </c>
      <c r="C276" s="130" t="s">
        <v>16</v>
      </c>
      <c r="D276" s="131" t="s">
        <v>251</v>
      </c>
      <c r="E276" s="130" t="s">
        <v>372</v>
      </c>
      <c r="F276" s="130" t="s">
        <v>193</v>
      </c>
      <c r="G276" s="130" t="s">
        <v>335</v>
      </c>
      <c r="H276" s="132">
        <v>1000</v>
      </c>
      <c r="I276" s="132">
        <v>0</v>
      </c>
      <c r="J276" s="132">
        <v>0</v>
      </c>
      <c r="K276" s="132">
        <v>0</v>
      </c>
      <c r="L276" s="132">
        <v>0</v>
      </c>
      <c r="M276" s="132">
        <v>1000</v>
      </c>
      <c r="N276" s="132">
        <v>0</v>
      </c>
      <c r="O276" s="132">
        <v>0</v>
      </c>
      <c r="P276" s="132">
        <v>1000</v>
      </c>
      <c r="Q276" s="132">
        <f t="shared" si="4"/>
        <v>0</v>
      </c>
    </row>
    <row r="277" spans="2:17">
      <c r="B277" s="130" t="s">
        <v>26</v>
      </c>
      <c r="C277" s="130" t="s">
        <v>16</v>
      </c>
      <c r="D277" s="131" t="s">
        <v>255</v>
      </c>
      <c r="E277" s="130" t="s">
        <v>373</v>
      </c>
      <c r="F277" s="130" t="s">
        <v>182</v>
      </c>
      <c r="G277" s="130" t="s">
        <v>335</v>
      </c>
      <c r="H277" s="132">
        <v>1000</v>
      </c>
      <c r="I277" s="132">
        <v>0</v>
      </c>
      <c r="J277" s="132">
        <v>0</v>
      </c>
      <c r="K277" s="132">
        <v>13900000</v>
      </c>
      <c r="L277" s="132">
        <v>11215551</v>
      </c>
      <c r="M277" s="132">
        <v>2685449</v>
      </c>
      <c r="N277" s="132">
        <v>2685449</v>
      </c>
      <c r="O277" s="132">
        <v>2685449</v>
      </c>
      <c r="P277" s="132">
        <v>0</v>
      </c>
      <c r="Q277" s="132">
        <f t="shared" si="4"/>
        <v>1</v>
      </c>
    </row>
    <row r="278" spans="2:17">
      <c r="B278" s="130" t="s">
        <v>26</v>
      </c>
      <c r="C278" s="130" t="s">
        <v>16</v>
      </c>
      <c r="D278" s="131" t="s">
        <v>374</v>
      </c>
      <c r="E278" s="130" t="s">
        <v>375</v>
      </c>
      <c r="F278" s="130" t="s">
        <v>206</v>
      </c>
      <c r="G278" s="130" t="s">
        <v>335</v>
      </c>
      <c r="H278" s="132">
        <v>961500</v>
      </c>
      <c r="I278" s="132">
        <v>0</v>
      </c>
      <c r="J278" s="132">
        <v>0</v>
      </c>
      <c r="K278" s="132">
        <v>0</v>
      </c>
      <c r="L278" s="132">
        <v>961500</v>
      </c>
      <c r="M278" s="132">
        <v>0</v>
      </c>
      <c r="N278" s="132">
        <v>0</v>
      </c>
      <c r="O278" s="132">
        <v>0</v>
      </c>
      <c r="P278" s="132">
        <v>0</v>
      </c>
      <c r="Q278" s="132">
        <v>0</v>
      </c>
    </row>
    <row r="279" spans="2:17">
      <c r="B279" s="130" t="s">
        <v>26</v>
      </c>
      <c r="C279" s="130" t="s">
        <v>16</v>
      </c>
      <c r="D279" s="131" t="s">
        <v>376</v>
      </c>
      <c r="E279" s="130" t="s">
        <v>377</v>
      </c>
      <c r="F279" s="130" t="s">
        <v>250</v>
      </c>
      <c r="G279" s="130" t="s">
        <v>335</v>
      </c>
      <c r="H279" s="132">
        <v>1000</v>
      </c>
      <c r="I279" s="132">
        <v>0</v>
      </c>
      <c r="J279" s="132">
        <v>0</v>
      </c>
      <c r="K279" s="132">
        <v>100000</v>
      </c>
      <c r="L279" s="132">
        <v>0</v>
      </c>
      <c r="M279" s="132">
        <v>101000</v>
      </c>
      <c r="N279" s="132">
        <v>76000</v>
      </c>
      <c r="O279" s="132">
        <v>76000</v>
      </c>
      <c r="P279" s="132">
        <v>25000</v>
      </c>
      <c r="Q279" s="132">
        <f t="shared" si="4"/>
        <v>0.75247524752475248</v>
      </c>
    </row>
    <row r="280" spans="2:17">
      <c r="B280" s="130" t="s">
        <v>26</v>
      </c>
      <c r="C280" s="130" t="s">
        <v>16</v>
      </c>
      <c r="D280" s="131" t="s">
        <v>378</v>
      </c>
      <c r="E280" s="130" t="s">
        <v>379</v>
      </c>
      <c r="F280" s="130" t="s">
        <v>249</v>
      </c>
      <c r="G280" s="130" t="s">
        <v>335</v>
      </c>
      <c r="H280" s="132">
        <v>3445660</v>
      </c>
      <c r="I280" s="132">
        <v>0</v>
      </c>
      <c r="J280" s="132">
        <v>0</v>
      </c>
      <c r="K280" s="132">
        <v>2220000</v>
      </c>
      <c r="L280" s="132">
        <v>0</v>
      </c>
      <c r="M280" s="132">
        <v>5665660</v>
      </c>
      <c r="N280" s="132">
        <v>3445660</v>
      </c>
      <c r="O280" s="132">
        <v>3435668</v>
      </c>
      <c r="P280" s="132">
        <v>2220000</v>
      </c>
      <c r="Q280" s="132">
        <f t="shared" si="4"/>
        <v>0.60816568590420184</v>
      </c>
    </row>
    <row r="281" spans="2:17">
      <c r="B281" s="130" t="s">
        <v>26</v>
      </c>
      <c r="C281" s="130" t="s">
        <v>16</v>
      </c>
      <c r="D281" s="131" t="s">
        <v>380</v>
      </c>
      <c r="E281" s="130" t="s">
        <v>381</v>
      </c>
      <c r="F281" s="130" t="s">
        <v>248</v>
      </c>
      <c r="G281" s="130" t="s">
        <v>335</v>
      </c>
      <c r="H281" s="132">
        <v>6000000</v>
      </c>
      <c r="I281" s="132">
        <v>0</v>
      </c>
      <c r="J281" s="132">
        <v>0</v>
      </c>
      <c r="K281" s="132">
        <v>0</v>
      </c>
      <c r="L281" s="132">
        <v>320000</v>
      </c>
      <c r="M281" s="132">
        <v>5680000</v>
      </c>
      <c r="N281" s="132">
        <v>5680000</v>
      </c>
      <c r="O281" s="132">
        <v>5680000</v>
      </c>
      <c r="P281" s="132">
        <v>0</v>
      </c>
      <c r="Q281" s="132">
        <f t="shared" si="4"/>
        <v>1</v>
      </c>
    </row>
    <row r="282" spans="2:17">
      <c r="B282" s="130" t="s">
        <v>26</v>
      </c>
      <c r="C282" s="130" t="s">
        <v>16</v>
      </c>
      <c r="D282" s="131" t="s">
        <v>246</v>
      </c>
      <c r="E282" s="130" t="s">
        <v>382</v>
      </c>
      <c r="F282" s="130" t="s">
        <v>206</v>
      </c>
      <c r="G282" s="130" t="s">
        <v>335</v>
      </c>
      <c r="H282" s="132">
        <v>1000</v>
      </c>
      <c r="I282" s="132">
        <v>0</v>
      </c>
      <c r="J282" s="132">
        <v>0</v>
      </c>
      <c r="K282" s="132">
        <v>0</v>
      </c>
      <c r="L282" s="132">
        <v>0</v>
      </c>
      <c r="M282" s="132">
        <v>1000</v>
      </c>
      <c r="N282" s="132">
        <v>0</v>
      </c>
      <c r="O282" s="132">
        <v>0</v>
      </c>
      <c r="P282" s="132">
        <v>1000</v>
      </c>
      <c r="Q282" s="132">
        <f t="shared" si="4"/>
        <v>0</v>
      </c>
    </row>
    <row r="283" spans="2:17">
      <c r="B283" s="130" t="s">
        <v>26</v>
      </c>
      <c r="C283" s="130" t="s">
        <v>16</v>
      </c>
      <c r="D283" s="131" t="s">
        <v>246</v>
      </c>
      <c r="E283" s="130" t="s">
        <v>382</v>
      </c>
      <c r="F283" s="130" t="s">
        <v>208</v>
      </c>
      <c r="G283" s="130" t="s">
        <v>335</v>
      </c>
      <c r="H283" s="132">
        <v>0</v>
      </c>
      <c r="I283" s="132">
        <v>0</v>
      </c>
      <c r="J283" s="132">
        <v>0</v>
      </c>
      <c r="K283" s="132">
        <v>0</v>
      </c>
      <c r="L283" s="132">
        <v>0</v>
      </c>
      <c r="M283" s="132">
        <v>0</v>
      </c>
      <c r="N283" s="132">
        <v>0</v>
      </c>
      <c r="O283" s="132">
        <v>0</v>
      </c>
      <c r="P283" s="132">
        <v>0</v>
      </c>
      <c r="Q283" s="132">
        <v>0</v>
      </c>
    </row>
    <row r="284" spans="2:17">
      <c r="B284" s="130" t="s">
        <v>26</v>
      </c>
      <c r="C284" s="130" t="s">
        <v>16</v>
      </c>
      <c r="D284" s="131" t="s">
        <v>246</v>
      </c>
      <c r="E284" s="130" t="s">
        <v>382</v>
      </c>
      <c r="F284" s="130" t="s">
        <v>45</v>
      </c>
      <c r="G284" s="130" t="s">
        <v>335</v>
      </c>
      <c r="H284" s="132">
        <v>1000</v>
      </c>
      <c r="I284" s="132">
        <v>0</v>
      </c>
      <c r="J284" s="132">
        <v>0</v>
      </c>
      <c r="K284" s="132">
        <v>0</v>
      </c>
      <c r="L284" s="132">
        <v>0</v>
      </c>
      <c r="M284" s="132">
        <v>1000</v>
      </c>
      <c r="N284" s="132">
        <v>0</v>
      </c>
      <c r="O284" s="132">
        <v>0</v>
      </c>
      <c r="P284" s="132">
        <v>1000</v>
      </c>
      <c r="Q284" s="132">
        <f t="shared" si="4"/>
        <v>0</v>
      </c>
    </row>
    <row r="285" spans="2:17">
      <c r="B285" s="130" t="s">
        <v>26</v>
      </c>
      <c r="C285" s="130" t="s">
        <v>16</v>
      </c>
      <c r="D285" s="131" t="s">
        <v>246</v>
      </c>
      <c r="E285" s="130" t="s">
        <v>382</v>
      </c>
      <c r="F285" s="130" t="s">
        <v>47</v>
      </c>
      <c r="G285" s="130" t="s">
        <v>335</v>
      </c>
      <c r="H285" s="132">
        <v>0</v>
      </c>
      <c r="I285" s="132">
        <v>0</v>
      </c>
      <c r="J285" s="132">
        <v>0</v>
      </c>
      <c r="K285" s="132">
        <v>0</v>
      </c>
      <c r="L285" s="132">
        <v>0</v>
      </c>
      <c r="M285" s="132">
        <v>0</v>
      </c>
      <c r="N285" s="132">
        <v>0</v>
      </c>
      <c r="O285" s="132">
        <v>0</v>
      </c>
      <c r="P285" s="132">
        <v>0</v>
      </c>
      <c r="Q285" s="132">
        <v>0</v>
      </c>
    </row>
    <row r="286" spans="2:17">
      <c r="B286" s="130" t="s">
        <v>26</v>
      </c>
      <c r="C286" s="130" t="s">
        <v>16</v>
      </c>
      <c r="D286" s="131" t="s">
        <v>247</v>
      </c>
      <c r="E286" s="130" t="s">
        <v>360</v>
      </c>
      <c r="F286" s="130" t="s">
        <v>210</v>
      </c>
      <c r="G286" s="130" t="s">
        <v>335</v>
      </c>
      <c r="H286" s="132">
        <v>1000</v>
      </c>
      <c r="I286" s="132">
        <v>0</v>
      </c>
      <c r="J286" s="132">
        <v>0</v>
      </c>
      <c r="K286" s="132">
        <v>0</v>
      </c>
      <c r="L286" s="132">
        <v>0</v>
      </c>
      <c r="M286" s="132">
        <v>1000</v>
      </c>
      <c r="N286" s="132">
        <v>0</v>
      </c>
      <c r="O286" s="132">
        <v>0</v>
      </c>
      <c r="P286" s="132">
        <v>1000</v>
      </c>
      <c r="Q286" s="132">
        <f t="shared" si="4"/>
        <v>0</v>
      </c>
    </row>
    <row r="287" spans="2:17">
      <c r="B287" s="130" t="s">
        <v>26</v>
      </c>
      <c r="C287" s="130" t="s">
        <v>16</v>
      </c>
      <c r="D287" s="131" t="s">
        <v>247</v>
      </c>
      <c r="E287" s="130" t="s">
        <v>360</v>
      </c>
      <c r="F287" s="130" t="s">
        <v>46</v>
      </c>
      <c r="G287" s="130" t="s">
        <v>335</v>
      </c>
      <c r="H287" s="132">
        <v>1000</v>
      </c>
      <c r="I287" s="132">
        <v>250000000</v>
      </c>
      <c r="J287" s="132">
        <v>0</v>
      </c>
      <c r="K287" s="132">
        <v>26500000</v>
      </c>
      <c r="L287" s="132">
        <v>0</v>
      </c>
      <c r="M287" s="132">
        <v>276501000</v>
      </c>
      <c r="N287" s="132">
        <v>273169364</v>
      </c>
      <c r="O287" s="132">
        <v>273169364</v>
      </c>
      <c r="P287" s="132">
        <v>3331636</v>
      </c>
      <c r="Q287" s="132">
        <f t="shared" si="4"/>
        <v>0.98795072712214427</v>
      </c>
    </row>
    <row r="288" spans="2:17">
      <c r="B288" s="130" t="s">
        <v>26</v>
      </c>
      <c r="C288" s="130" t="s">
        <v>16</v>
      </c>
      <c r="D288" s="131" t="s">
        <v>383</v>
      </c>
      <c r="E288" s="130" t="s">
        <v>384</v>
      </c>
      <c r="F288" s="130" t="s">
        <v>212</v>
      </c>
      <c r="G288" s="130" t="s">
        <v>335</v>
      </c>
      <c r="H288" s="132">
        <v>1000</v>
      </c>
      <c r="I288" s="132">
        <v>0</v>
      </c>
      <c r="J288" s="132">
        <v>0</v>
      </c>
      <c r="K288" s="132">
        <v>0</v>
      </c>
      <c r="L288" s="132">
        <v>0</v>
      </c>
      <c r="M288" s="132">
        <v>1000</v>
      </c>
      <c r="N288" s="132">
        <v>0</v>
      </c>
      <c r="O288" s="132">
        <v>0</v>
      </c>
      <c r="P288" s="132">
        <v>1000</v>
      </c>
      <c r="Q288" s="132">
        <f t="shared" si="4"/>
        <v>0</v>
      </c>
    </row>
    <row r="289" spans="2:17">
      <c r="B289" s="130" t="s">
        <v>26</v>
      </c>
      <c r="C289" s="130" t="s">
        <v>16</v>
      </c>
      <c r="D289" s="131" t="s">
        <v>205</v>
      </c>
      <c r="E289" s="130" t="s">
        <v>334</v>
      </c>
      <c r="F289" s="130" t="s">
        <v>125</v>
      </c>
      <c r="G289" s="130" t="s">
        <v>335</v>
      </c>
      <c r="H289" s="132">
        <v>131153320</v>
      </c>
      <c r="I289" s="132">
        <v>0</v>
      </c>
      <c r="J289" s="132">
        <v>0</v>
      </c>
      <c r="K289" s="132">
        <v>57815435.399999999</v>
      </c>
      <c r="L289" s="132">
        <v>1985820</v>
      </c>
      <c r="M289" s="132">
        <v>186982935.40000001</v>
      </c>
      <c r="N289" s="132">
        <v>186982935</v>
      </c>
      <c r="O289" s="132">
        <v>186602245</v>
      </c>
      <c r="P289" s="132">
        <v>0.4</v>
      </c>
      <c r="Q289" s="132">
        <f t="shared" si="4"/>
        <v>0.99999999786076732</v>
      </c>
    </row>
    <row r="290" spans="2:17">
      <c r="B290" s="130" t="s">
        <v>26</v>
      </c>
      <c r="C290" s="130" t="s">
        <v>16</v>
      </c>
      <c r="D290" s="131" t="s">
        <v>213</v>
      </c>
      <c r="E290" s="130" t="s">
        <v>385</v>
      </c>
      <c r="F290" s="130" t="s">
        <v>214</v>
      </c>
      <c r="G290" s="130" t="s">
        <v>335</v>
      </c>
      <c r="H290" s="132">
        <v>20000000</v>
      </c>
      <c r="I290" s="132">
        <v>0</v>
      </c>
      <c r="J290" s="132">
        <v>0</v>
      </c>
      <c r="K290" s="132">
        <v>18500000</v>
      </c>
      <c r="L290" s="132">
        <v>1710000</v>
      </c>
      <c r="M290" s="132">
        <v>36790000</v>
      </c>
      <c r="N290" s="132">
        <v>34559632</v>
      </c>
      <c r="O290" s="132">
        <v>34559632</v>
      </c>
      <c r="P290" s="132">
        <v>2230368</v>
      </c>
      <c r="Q290" s="132">
        <f t="shared" si="4"/>
        <v>0.93937569991845615</v>
      </c>
    </row>
    <row r="291" spans="2:17">
      <c r="B291" s="130" t="s">
        <v>26</v>
      </c>
      <c r="C291" s="130" t="s">
        <v>16</v>
      </c>
      <c r="D291" s="131" t="s">
        <v>218</v>
      </c>
      <c r="E291" s="130" t="s">
        <v>338</v>
      </c>
      <c r="F291" s="130" t="s">
        <v>141</v>
      </c>
      <c r="G291" s="130" t="s">
        <v>335</v>
      </c>
      <c r="H291" s="132">
        <v>15252960</v>
      </c>
      <c r="I291" s="132">
        <v>0</v>
      </c>
      <c r="J291" s="132">
        <v>0</v>
      </c>
      <c r="K291" s="132">
        <v>1400000</v>
      </c>
      <c r="L291" s="132">
        <v>2100000</v>
      </c>
      <c r="M291" s="132">
        <v>14552960</v>
      </c>
      <c r="N291" s="132">
        <v>14180300</v>
      </c>
      <c r="O291" s="132">
        <v>13904900</v>
      </c>
      <c r="P291" s="132">
        <v>372660</v>
      </c>
      <c r="Q291" s="132">
        <f t="shared" si="4"/>
        <v>0.97439283829543955</v>
      </c>
    </row>
    <row r="292" spans="2:17">
      <c r="B292" s="130" t="s">
        <v>26</v>
      </c>
      <c r="C292" s="130" t="s">
        <v>16</v>
      </c>
      <c r="D292" s="131" t="s">
        <v>217</v>
      </c>
      <c r="E292" s="130" t="s">
        <v>339</v>
      </c>
      <c r="F292" s="130" t="s">
        <v>134</v>
      </c>
      <c r="G292" s="130" t="s">
        <v>335</v>
      </c>
      <c r="H292" s="132">
        <v>17267135</v>
      </c>
      <c r="I292" s="132">
        <v>0</v>
      </c>
      <c r="J292" s="132">
        <v>0</v>
      </c>
      <c r="K292" s="132">
        <v>0</v>
      </c>
      <c r="L292" s="132">
        <v>7000000</v>
      </c>
      <c r="M292" s="132">
        <v>10267135</v>
      </c>
      <c r="N292" s="132">
        <v>5812506</v>
      </c>
      <c r="O292" s="132">
        <v>5812506</v>
      </c>
      <c r="P292" s="132">
        <v>4454629</v>
      </c>
      <c r="Q292" s="132">
        <f t="shared" si="4"/>
        <v>0.56612735685271498</v>
      </c>
    </row>
    <row r="293" spans="2:17">
      <c r="B293" s="130" t="s">
        <v>26</v>
      </c>
      <c r="C293" s="130" t="s">
        <v>16</v>
      </c>
      <c r="D293" s="131" t="s">
        <v>207</v>
      </c>
      <c r="E293" s="130" t="s">
        <v>340</v>
      </c>
      <c r="F293" s="130" t="s">
        <v>127</v>
      </c>
      <c r="G293" s="130" t="s">
        <v>335</v>
      </c>
      <c r="H293" s="132">
        <v>17267135</v>
      </c>
      <c r="I293" s="132">
        <v>0</v>
      </c>
      <c r="J293" s="132">
        <v>0</v>
      </c>
      <c r="K293" s="132">
        <v>0</v>
      </c>
      <c r="L293" s="132">
        <v>6000000</v>
      </c>
      <c r="M293" s="132">
        <v>11267135</v>
      </c>
      <c r="N293" s="132">
        <v>1371524</v>
      </c>
      <c r="O293" s="132">
        <v>1371524</v>
      </c>
      <c r="P293" s="132">
        <v>9895611</v>
      </c>
      <c r="Q293" s="132">
        <f t="shared" si="4"/>
        <v>0.12172783941969276</v>
      </c>
    </row>
    <row r="294" spans="2:17">
      <c r="B294" s="130" t="s">
        <v>26</v>
      </c>
      <c r="C294" s="130" t="s">
        <v>16</v>
      </c>
      <c r="D294" s="131" t="s">
        <v>386</v>
      </c>
      <c r="E294" s="130" t="s">
        <v>342</v>
      </c>
      <c r="F294" s="130" t="s">
        <v>132</v>
      </c>
      <c r="G294" s="130" t="s">
        <v>335</v>
      </c>
      <c r="H294" s="132">
        <v>38083625.530000001</v>
      </c>
      <c r="I294" s="132">
        <v>0</v>
      </c>
      <c r="J294" s="132">
        <v>0</v>
      </c>
      <c r="K294" s="132">
        <v>0</v>
      </c>
      <c r="L294" s="132">
        <v>20313823</v>
      </c>
      <c r="M294" s="132">
        <v>17769802.530000001</v>
      </c>
      <c r="N294" s="132">
        <v>14964154</v>
      </c>
      <c r="O294" s="132">
        <v>14964154</v>
      </c>
      <c r="P294" s="132">
        <v>2805648.53</v>
      </c>
      <c r="Q294" s="132">
        <f t="shared" si="4"/>
        <v>0.84211144016578998</v>
      </c>
    </row>
    <row r="295" spans="2:17">
      <c r="B295" s="130" t="s">
        <v>26</v>
      </c>
      <c r="C295" s="130" t="s">
        <v>16</v>
      </c>
      <c r="D295" s="131" t="s">
        <v>386</v>
      </c>
      <c r="E295" s="130" t="s">
        <v>342</v>
      </c>
      <c r="F295" s="130" t="s">
        <v>137</v>
      </c>
      <c r="G295" s="130" t="s">
        <v>335</v>
      </c>
      <c r="H295" s="132">
        <v>17280948.710000001</v>
      </c>
      <c r="I295" s="132">
        <v>0</v>
      </c>
      <c r="J295" s="132">
        <v>0</v>
      </c>
      <c r="K295" s="132">
        <v>0</v>
      </c>
      <c r="L295" s="132">
        <v>2000000</v>
      </c>
      <c r="M295" s="132">
        <v>15280948.710000001</v>
      </c>
      <c r="N295" s="132">
        <v>1491948</v>
      </c>
      <c r="O295" s="132">
        <v>1491948</v>
      </c>
      <c r="P295" s="132">
        <v>13789000.710000001</v>
      </c>
      <c r="Q295" s="132">
        <f t="shared" si="4"/>
        <v>9.7634513950279458E-2</v>
      </c>
    </row>
    <row r="296" spans="2:17">
      <c r="B296" s="130" t="s">
        <v>26</v>
      </c>
      <c r="C296" s="130" t="s">
        <v>16</v>
      </c>
      <c r="D296" s="131" t="s">
        <v>231</v>
      </c>
      <c r="E296" s="130" t="s">
        <v>345</v>
      </c>
      <c r="F296" s="130" t="s">
        <v>232</v>
      </c>
      <c r="G296" s="130" t="s">
        <v>335</v>
      </c>
      <c r="H296" s="132">
        <v>500000</v>
      </c>
      <c r="I296" s="132">
        <v>0</v>
      </c>
      <c r="J296" s="132">
        <v>0</v>
      </c>
      <c r="K296" s="132">
        <v>1250000</v>
      </c>
      <c r="L296" s="132">
        <v>0</v>
      </c>
      <c r="M296" s="132">
        <v>1750000</v>
      </c>
      <c r="N296" s="132">
        <v>1749119</v>
      </c>
      <c r="O296" s="132">
        <v>1749119</v>
      </c>
      <c r="P296" s="132">
        <v>881</v>
      </c>
      <c r="Q296" s="132">
        <f t="shared" si="4"/>
        <v>0.9994965714285714</v>
      </c>
    </row>
    <row r="297" spans="2:17">
      <c r="B297" s="130" t="s">
        <v>26</v>
      </c>
      <c r="C297" s="130" t="s">
        <v>16</v>
      </c>
      <c r="D297" s="131" t="s">
        <v>223</v>
      </c>
      <c r="E297" s="130" t="s">
        <v>346</v>
      </c>
      <c r="F297" s="130" t="s">
        <v>149</v>
      </c>
      <c r="G297" s="130" t="s">
        <v>335</v>
      </c>
      <c r="H297" s="132">
        <v>47229348.799999997</v>
      </c>
      <c r="I297" s="132">
        <v>0</v>
      </c>
      <c r="J297" s="132">
        <v>0</v>
      </c>
      <c r="K297" s="132">
        <v>0</v>
      </c>
      <c r="L297" s="132">
        <v>19000000</v>
      </c>
      <c r="M297" s="132">
        <v>28229348.800000001</v>
      </c>
      <c r="N297" s="132">
        <v>10685277</v>
      </c>
      <c r="O297" s="132">
        <v>10685277</v>
      </c>
      <c r="P297" s="132">
        <v>17544071.800000001</v>
      </c>
      <c r="Q297" s="132">
        <f t="shared" si="4"/>
        <v>0.37851659546606331</v>
      </c>
    </row>
    <row r="298" spans="2:17">
      <c r="B298" s="130" t="s">
        <v>26</v>
      </c>
      <c r="C298" s="130" t="s">
        <v>16</v>
      </c>
      <c r="D298" s="131" t="s">
        <v>224</v>
      </c>
      <c r="E298" s="130" t="s">
        <v>347</v>
      </c>
      <c r="F298" s="130" t="s">
        <v>151</v>
      </c>
      <c r="G298" s="130" t="s">
        <v>335</v>
      </c>
      <c r="H298" s="132">
        <v>32723955.399999999</v>
      </c>
      <c r="I298" s="132">
        <v>0</v>
      </c>
      <c r="J298" s="132">
        <v>0</v>
      </c>
      <c r="K298" s="132">
        <v>0</v>
      </c>
      <c r="L298" s="132">
        <v>2000000</v>
      </c>
      <c r="M298" s="132">
        <v>30723955.399999999</v>
      </c>
      <c r="N298" s="132">
        <v>345816</v>
      </c>
      <c r="O298" s="132">
        <v>345816</v>
      </c>
      <c r="P298" s="132">
        <v>30378139.399999999</v>
      </c>
      <c r="Q298" s="132">
        <f t="shared" si="4"/>
        <v>1.1255582020536328E-2</v>
      </c>
    </row>
    <row r="299" spans="2:17">
      <c r="B299" s="130" t="s">
        <v>26</v>
      </c>
      <c r="C299" s="130" t="s">
        <v>18</v>
      </c>
      <c r="D299" s="131" t="s">
        <v>211</v>
      </c>
      <c r="E299" s="130" t="s">
        <v>348</v>
      </c>
      <c r="F299" s="130" t="s">
        <v>131</v>
      </c>
      <c r="G299" s="130" t="s">
        <v>335</v>
      </c>
      <c r="H299" s="132">
        <v>4949213.67</v>
      </c>
      <c r="I299" s="132">
        <v>0</v>
      </c>
      <c r="J299" s="132">
        <v>0</v>
      </c>
      <c r="K299" s="132">
        <v>300000</v>
      </c>
      <c r="L299" s="132">
        <v>4000000</v>
      </c>
      <c r="M299" s="132">
        <v>1249213.67</v>
      </c>
      <c r="N299" s="132">
        <v>731761</v>
      </c>
      <c r="O299" s="132">
        <v>731761</v>
      </c>
      <c r="P299" s="132">
        <v>517452.67</v>
      </c>
      <c r="Q299" s="132">
        <f t="shared" si="4"/>
        <v>0.58577729140604107</v>
      </c>
    </row>
    <row r="300" spans="2:17">
      <c r="B300" s="130" t="s">
        <v>26</v>
      </c>
      <c r="C300" s="130" t="s">
        <v>16</v>
      </c>
      <c r="D300" s="131" t="s">
        <v>211</v>
      </c>
      <c r="E300" s="130" t="s">
        <v>348</v>
      </c>
      <c r="F300" s="130" t="s">
        <v>153</v>
      </c>
      <c r="G300" s="130" t="s">
        <v>335</v>
      </c>
      <c r="H300" s="132">
        <v>36243447.280000001</v>
      </c>
      <c r="I300" s="132">
        <v>0</v>
      </c>
      <c r="J300" s="132">
        <v>0</v>
      </c>
      <c r="K300" s="132">
        <v>3000000</v>
      </c>
      <c r="L300" s="132">
        <v>37800000</v>
      </c>
      <c r="M300" s="132">
        <v>1443447.28</v>
      </c>
      <c r="N300" s="132">
        <v>1153632</v>
      </c>
      <c r="O300" s="132">
        <v>1153632</v>
      </c>
      <c r="P300" s="132">
        <v>289815.28000000003</v>
      </c>
      <c r="Q300" s="132">
        <f t="shared" si="4"/>
        <v>0.79922004494684418</v>
      </c>
    </row>
    <row r="301" spans="2:17">
      <c r="B301" s="130" t="s">
        <v>26</v>
      </c>
      <c r="C301" s="130" t="s">
        <v>16</v>
      </c>
      <c r="D301" s="131" t="s">
        <v>226</v>
      </c>
      <c r="E301" s="130" t="s">
        <v>349</v>
      </c>
      <c r="F301" s="130" t="s">
        <v>157</v>
      </c>
      <c r="G301" s="130" t="s">
        <v>335</v>
      </c>
      <c r="H301" s="132">
        <v>16576449.6</v>
      </c>
      <c r="I301" s="132">
        <v>0</v>
      </c>
      <c r="J301" s="132">
        <v>0</v>
      </c>
      <c r="K301" s="132">
        <v>0</v>
      </c>
      <c r="L301" s="132">
        <v>12000000</v>
      </c>
      <c r="M301" s="132">
        <v>4576449.5999999996</v>
      </c>
      <c r="N301" s="132">
        <v>3776200</v>
      </c>
      <c r="O301" s="132">
        <v>3776200</v>
      </c>
      <c r="P301" s="132">
        <v>800249.6</v>
      </c>
      <c r="Q301" s="132">
        <f t="shared" si="4"/>
        <v>0.82513746027051194</v>
      </c>
    </row>
    <row r="302" spans="2:17">
      <c r="B302" s="130" t="s">
        <v>26</v>
      </c>
      <c r="C302" s="130" t="s">
        <v>16</v>
      </c>
      <c r="D302" s="131" t="s">
        <v>225</v>
      </c>
      <c r="E302" s="130" t="s">
        <v>350</v>
      </c>
      <c r="F302" s="130" t="s">
        <v>155</v>
      </c>
      <c r="G302" s="130" t="s">
        <v>335</v>
      </c>
      <c r="H302" s="132">
        <v>10095057.810000001</v>
      </c>
      <c r="I302" s="132">
        <v>0</v>
      </c>
      <c r="J302" s="132">
        <v>0</v>
      </c>
      <c r="K302" s="132">
        <v>0</v>
      </c>
      <c r="L302" s="132">
        <v>5000000</v>
      </c>
      <c r="M302" s="132">
        <v>5095057.8099999996</v>
      </c>
      <c r="N302" s="132">
        <v>2615000</v>
      </c>
      <c r="O302" s="132">
        <v>2615000</v>
      </c>
      <c r="P302" s="132">
        <v>2480057.81</v>
      </c>
      <c r="Q302" s="132">
        <f t="shared" si="4"/>
        <v>0.51324245916652322</v>
      </c>
    </row>
    <row r="303" spans="2:17">
      <c r="B303" s="130" t="s">
        <v>26</v>
      </c>
      <c r="C303" s="130" t="s">
        <v>16</v>
      </c>
      <c r="D303" s="131" t="s">
        <v>222</v>
      </c>
      <c r="E303" s="130" t="s">
        <v>351</v>
      </c>
      <c r="F303" s="130" t="s">
        <v>148</v>
      </c>
      <c r="G303" s="130" t="s">
        <v>335</v>
      </c>
      <c r="H303" s="132">
        <v>2072056.2</v>
      </c>
      <c r="I303" s="132">
        <v>0</v>
      </c>
      <c r="J303" s="132">
        <v>0</v>
      </c>
      <c r="K303" s="132">
        <v>0</v>
      </c>
      <c r="L303" s="132">
        <v>2072056</v>
      </c>
      <c r="M303" s="132">
        <v>0.2</v>
      </c>
      <c r="N303" s="132">
        <v>0</v>
      </c>
      <c r="O303" s="132">
        <v>0</v>
      </c>
      <c r="P303" s="132">
        <v>0.2</v>
      </c>
      <c r="Q303" s="132">
        <f t="shared" si="4"/>
        <v>0</v>
      </c>
    </row>
    <row r="304" spans="2:17">
      <c r="B304" s="130" t="s">
        <v>26</v>
      </c>
      <c r="C304" s="130" t="s">
        <v>16</v>
      </c>
      <c r="D304" s="131" t="s">
        <v>221</v>
      </c>
      <c r="E304" s="130" t="s">
        <v>352</v>
      </c>
      <c r="F304" s="130" t="s">
        <v>162</v>
      </c>
      <c r="G304" s="130" t="s">
        <v>335</v>
      </c>
      <c r="H304" s="132">
        <v>4144112.4</v>
      </c>
      <c r="I304" s="132">
        <v>0</v>
      </c>
      <c r="J304" s="132">
        <v>0</v>
      </c>
      <c r="K304" s="132">
        <v>0</v>
      </c>
      <c r="L304" s="132">
        <v>4144112.4</v>
      </c>
      <c r="M304" s="132">
        <v>0</v>
      </c>
      <c r="N304" s="132">
        <v>0</v>
      </c>
      <c r="O304" s="132">
        <v>0</v>
      </c>
      <c r="P304" s="132">
        <v>0</v>
      </c>
      <c r="Q304" s="132">
        <v>0</v>
      </c>
    </row>
    <row r="305" spans="2:17">
      <c r="B305" s="130" t="s">
        <v>26</v>
      </c>
      <c r="C305" s="130" t="s">
        <v>16</v>
      </c>
      <c r="D305" s="131" t="s">
        <v>215</v>
      </c>
      <c r="E305" s="130" t="s">
        <v>353</v>
      </c>
      <c r="F305" s="130" t="s">
        <v>136</v>
      </c>
      <c r="G305" s="130" t="s">
        <v>335</v>
      </c>
      <c r="H305" s="132">
        <v>25325131.329999998</v>
      </c>
      <c r="I305" s="132">
        <v>0</v>
      </c>
      <c r="J305" s="132">
        <v>0</v>
      </c>
      <c r="K305" s="132">
        <v>0</v>
      </c>
      <c r="L305" s="132">
        <v>2000000</v>
      </c>
      <c r="M305" s="132">
        <v>23325131.329999998</v>
      </c>
      <c r="N305" s="132">
        <v>1512199</v>
      </c>
      <c r="O305" s="132">
        <v>1512199</v>
      </c>
      <c r="P305" s="132">
        <v>21812932.329999998</v>
      </c>
      <c r="Q305" s="132">
        <f t="shared" si="4"/>
        <v>6.4831317715028702E-2</v>
      </c>
    </row>
    <row r="306" spans="2:17">
      <c r="B306" s="130" t="s">
        <v>26</v>
      </c>
      <c r="C306" s="130" t="s">
        <v>16</v>
      </c>
      <c r="D306" s="131" t="s">
        <v>209</v>
      </c>
      <c r="E306" s="130" t="s">
        <v>355</v>
      </c>
      <c r="F306" s="130" t="s">
        <v>129</v>
      </c>
      <c r="G306" s="130" t="s">
        <v>335</v>
      </c>
      <c r="H306" s="132">
        <v>839740.67</v>
      </c>
      <c r="I306" s="132">
        <v>0</v>
      </c>
      <c r="J306" s="132">
        <v>0</v>
      </c>
      <c r="K306" s="132">
        <v>0</v>
      </c>
      <c r="L306" s="132">
        <v>0</v>
      </c>
      <c r="M306" s="132">
        <v>839740.67</v>
      </c>
      <c r="N306" s="132">
        <v>180169</v>
      </c>
      <c r="O306" s="132">
        <v>180169</v>
      </c>
      <c r="P306" s="132">
        <v>659571.67000000004</v>
      </c>
      <c r="Q306" s="132">
        <f t="shared" si="4"/>
        <v>0.2145531429363782</v>
      </c>
    </row>
    <row r="307" spans="2:17">
      <c r="B307" s="130" t="s">
        <v>26</v>
      </c>
      <c r="C307" s="130" t="s">
        <v>16</v>
      </c>
      <c r="D307" s="131" t="s">
        <v>227</v>
      </c>
      <c r="E307" s="130" t="s">
        <v>357</v>
      </c>
      <c r="F307" s="130" t="s">
        <v>176</v>
      </c>
      <c r="G307" s="130" t="s">
        <v>335</v>
      </c>
      <c r="H307" s="132">
        <v>255000000</v>
      </c>
      <c r="I307" s="132">
        <v>0</v>
      </c>
      <c r="J307" s="132">
        <v>0</v>
      </c>
      <c r="K307" s="132">
        <v>29000000</v>
      </c>
      <c r="L307" s="132">
        <v>3000000</v>
      </c>
      <c r="M307" s="132">
        <v>281000000</v>
      </c>
      <c r="N307" s="132">
        <v>281000000</v>
      </c>
      <c r="O307" s="132">
        <v>238999943</v>
      </c>
      <c r="P307" s="132">
        <v>0</v>
      </c>
      <c r="Q307" s="132">
        <f t="shared" si="4"/>
        <v>1</v>
      </c>
    </row>
    <row r="308" spans="2:17">
      <c r="B308" s="130" t="s">
        <v>26</v>
      </c>
      <c r="C308" s="130" t="s">
        <v>18</v>
      </c>
      <c r="D308" s="131" t="s">
        <v>227</v>
      </c>
      <c r="E308" s="130" t="s">
        <v>357</v>
      </c>
      <c r="F308" s="130" t="s">
        <v>228</v>
      </c>
      <c r="G308" s="130" t="s">
        <v>335</v>
      </c>
      <c r="H308" s="132">
        <v>1597490</v>
      </c>
      <c r="I308" s="132">
        <v>0</v>
      </c>
      <c r="J308" s="132">
        <v>0</v>
      </c>
      <c r="K308" s="132">
        <v>500000</v>
      </c>
      <c r="L308" s="132">
        <v>800000</v>
      </c>
      <c r="M308" s="132">
        <v>1297490</v>
      </c>
      <c r="N308" s="132">
        <v>1223768</v>
      </c>
      <c r="O308" s="132">
        <v>1223768</v>
      </c>
      <c r="P308" s="132">
        <v>73722</v>
      </c>
      <c r="Q308" s="132">
        <f t="shared" si="4"/>
        <v>0.94318106497930621</v>
      </c>
    </row>
    <row r="309" spans="2:17">
      <c r="B309" s="130" t="s">
        <v>26</v>
      </c>
      <c r="C309" s="130" t="s">
        <v>18</v>
      </c>
      <c r="D309" s="131" t="s">
        <v>227</v>
      </c>
      <c r="E309" s="130" t="s">
        <v>357</v>
      </c>
      <c r="F309" s="130" t="s">
        <v>229</v>
      </c>
      <c r="G309" s="130" t="s">
        <v>335</v>
      </c>
      <c r="H309" s="132">
        <v>17000000</v>
      </c>
      <c r="I309" s="132">
        <v>0</v>
      </c>
      <c r="J309" s="132">
        <v>0</v>
      </c>
      <c r="K309" s="132">
        <v>0</v>
      </c>
      <c r="L309" s="132">
        <v>0</v>
      </c>
      <c r="M309" s="132">
        <v>17000000</v>
      </c>
      <c r="N309" s="132">
        <v>17000000</v>
      </c>
      <c r="O309" s="132">
        <v>17000000</v>
      </c>
      <c r="P309" s="132">
        <v>0</v>
      </c>
      <c r="Q309" s="132">
        <f t="shared" si="4"/>
        <v>1</v>
      </c>
    </row>
    <row r="310" spans="2:17">
      <c r="B310" s="130" t="s">
        <v>26</v>
      </c>
      <c r="C310" s="130" t="s">
        <v>18</v>
      </c>
      <c r="D310" s="131" t="s">
        <v>227</v>
      </c>
      <c r="E310" s="130" t="s">
        <v>357</v>
      </c>
      <c r="F310" s="130" t="s">
        <v>230</v>
      </c>
      <c r="G310" s="130" t="s">
        <v>335</v>
      </c>
      <c r="H310" s="132">
        <v>0</v>
      </c>
      <c r="I310" s="132">
        <v>0</v>
      </c>
      <c r="J310" s="132">
        <v>0</v>
      </c>
      <c r="K310" s="132">
        <v>0</v>
      </c>
      <c r="L310" s="132">
        <v>0</v>
      </c>
      <c r="M310" s="132">
        <v>0</v>
      </c>
      <c r="N310" s="132">
        <v>0</v>
      </c>
      <c r="O310" s="132">
        <v>0</v>
      </c>
      <c r="P310" s="132">
        <v>0</v>
      </c>
      <c r="Q310" s="132">
        <v>0</v>
      </c>
    </row>
    <row r="311" spans="2:17">
      <c r="B311" s="130" t="s">
        <v>26</v>
      </c>
      <c r="C311" s="130" t="s">
        <v>17</v>
      </c>
      <c r="D311" s="131" t="s">
        <v>233</v>
      </c>
      <c r="E311" s="130" t="s">
        <v>358</v>
      </c>
      <c r="F311" s="130" t="s">
        <v>164</v>
      </c>
      <c r="G311" s="130" t="s">
        <v>335</v>
      </c>
      <c r="H311" s="132">
        <v>875000</v>
      </c>
      <c r="I311" s="132">
        <v>0</v>
      </c>
      <c r="J311" s="132">
        <v>0</v>
      </c>
      <c r="K311" s="132">
        <v>2215551</v>
      </c>
      <c r="L311" s="132">
        <v>1175000</v>
      </c>
      <c r="M311" s="132">
        <v>1915551</v>
      </c>
      <c r="N311" s="132">
        <v>0</v>
      </c>
      <c r="O311" s="132">
        <v>0</v>
      </c>
      <c r="P311" s="132">
        <v>1915551</v>
      </c>
      <c r="Q311" s="132">
        <f t="shared" si="4"/>
        <v>0</v>
      </c>
    </row>
    <row r="312" spans="2:17">
      <c r="B312" s="130" t="s">
        <v>26</v>
      </c>
      <c r="C312" s="130" t="s">
        <v>18</v>
      </c>
      <c r="D312" s="131" t="s">
        <v>233</v>
      </c>
      <c r="E312" s="130" t="s">
        <v>358</v>
      </c>
      <c r="F312" s="130" t="s">
        <v>234</v>
      </c>
      <c r="G312" s="130" t="s">
        <v>335</v>
      </c>
      <c r="H312" s="132">
        <v>522481</v>
      </c>
      <c r="I312" s="132">
        <v>0</v>
      </c>
      <c r="J312" s="132">
        <v>0</v>
      </c>
      <c r="K312" s="132">
        <v>0</v>
      </c>
      <c r="L312" s="132">
        <v>220000</v>
      </c>
      <c r="M312" s="132">
        <v>302481</v>
      </c>
      <c r="N312" s="132">
        <v>301800</v>
      </c>
      <c r="O312" s="132">
        <v>301800</v>
      </c>
      <c r="P312" s="132">
        <v>681</v>
      </c>
      <c r="Q312" s="132">
        <f t="shared" si="4"/>
        <v>0.997748618921519</v>
      </c>
    </row>
    <row r="313" spans="2:17">
      <c r="B313" s="130" t="s">
        <v>26</v>
      </c>
      <c r="C313" s="130" t="s">
        <v>16</v>
      </c>
      <c r="D313" s="131" t="s">
        <v>235</v>
      </c>
      <c r="E313" s="130" t="s">
        <v>359</v>
      </c>
      <c r="F313" s="130" t="s">
        <v>216</v>
      </c>
      <c r="G313" s="130" t="s">
        <v>335</v>
      </c>
      <c r="H313" s="132">
        <v>2160000</v>
      </c>
      <c r="I313" s="132">
        <v>0</v>
      </c>
      <c r="J313" s="132">
        <v>0</v>
      </c>
      <c r="K313" s="132">
        <v>0</v>
      </c>
      <c r="L313" s="132">
        <v>0</v>
      </c>
      <c r="M313" s="132">
        <v>2160000</v>
      </c>
      <c r="N313" s="132">
        <v>0</v>
      </c>
      <c r="O313" s="132">
        <v>0</v>
      </c>
      <c r="P313" s="132">
        <v>2160000</v>
      </c>
      <c r="Q313" s="132">
        <f t="shared" si="4"/>
        <v>0</v>
      </c>
    </row>
    <row r="314" spans="2:17">
      <c r="B314" s="130" t="s">
        <v>26</v>
      </c>
      <c r="C314" s="130" t="s">
        <v>16</v>
      </c>
      <c r="D314" s="131" t="s">
        <v>236</v>
      </c>
      <c r="E314" s="130" t="s">
        <v>360</v>
      </c>
      <c r="F314" s="130" t="s">
        <v>237</v>
      </c>
      <c r="G314" s="130" t="s">
        <v>335</v>
      </c>
      <c r="H314" s="132">
        <v>977000</v>
      </c>
      <c r="I314" s="132">
        <v>0</v>
      </c>
      <c r="J314" s="132">
        <v>0</v>
      </c>
      <c r="K314" s="132">
        <v>2360000</v>
      </c>
      <c r="L314" s="132">
        <v>1500000</v>
      </c>
      <c r="M314" s="132">
        <v>1837000</v>
      </c>
      <c r="N314" s="132">
        <v>740000</v>
      </c>
      <c r="O314" s="132">
        <v>740000</v>
      </c>
      <c r="P314" s="132">
        <v>1097000</v>
      </c>
      <c r="Q314" s="132">
        <f t="shared" si="4"/>
        <v>0.40283070223189982</v>
      </c>
    </row>
    <row r="315" spans="2:17">
      <c r="B315" s="130" t="s">
        <v>26</v>
      </c>
      <c r="C315" s="130" t="s">
        <v>16</v>
      </c>
      <c r="D315" s="131" t="s">
        <v>236</v>
      </c>
      <c r="E315" s="130" t="s">
        <v>360</v>
      </c>
      <c r="F315" s="130" t="s">
        <v>238</v>
      </c>
      <c r="G315" s="130" t="s">
        <v>335</v>
      </c>
      <c r="H315" s="132">
        <v>1000</v>
      </c>
      <c r="I315" s="132">
        <v>0</v>
      </c>
      <c r="J315" s="132">
        <v>0</v>
      </c>
      <c r="K315" s="132">
        <v>0</v>
      </c>
      <c r="L315" s="132">
        <v>0</v>
      </c>
      <c r="M315" s="132">
        <v>1000</v>
      </c>
      <c r="N315" s="132">
        <v>0</v>
      </c>
      <c r="O315" s="132">
        <v>0</v>
      </c>
      <c r="P315" s="132">
        <v>1000</v>
      </c>
      <c r="Q315" s="132">
        <f t="shared" si="4"/>
        <v>0</v>
      </c>
    </row>
    <row r="316" spans="2:17">
      <c r="B316" s="130" t="s">
        <v>26</v>
      </c>
      <c r="C316" s="130" t="s">
        <v>16</v>
      </c>
      <c r="D316" s="131" t="s">
        <v>236</v>
      </c>
      <c r="E316" s="130" t="s">
        <v>360</v>
      </c>
      <c r="F316" s="130" t="s">
        <v>239</v>
      </c>
      <c r="G316" s="130" t="s">
        <v>335</v>
      </c>
      <c r="H316" s="132">
        <v>1576800</v>
      </c>
      <c r="I316" s="132">
        <v>0</v>
      </c>
      <c r="J316" s="132">
        <v>0</v>
      </c>
      <c r="K316" s="132">
        <v>24872424</v>
      </c>
      <c r="L316" s="132">
        <v>2696800</v>
      </c>
      <c r="M316" s="132">
        <v>23752424</v>
      </c>
      <c r="N316" s="132">
        <v>22513424</v>
      </c>
      <c r="O316" s="132">
        <v>22513424</v>
      </c>
      <c r="P316" s="132">
        <v>1239000</v>
      </c>
      <c r="Q316" s="132">
        <f t="shared" si="4"/>
        <v>0.94783690287778632</v>
      </c>
    </row>
    <row r="317" spans="2:17">
      <c r="B317" s="130" t="s">
        <v>26</v>
      </c>
      <c r="C317" s="130" t="s">
        <v>18</v>
      </c>
      <c r="D317" s="131" t="s">
        <v>236</v>
      </c>
      <c r="E317" s="130" t="s">
        <v>360</v>
      </c>
      <c r="F317" s="130" t="s">
        <v>44</v>
      </c>
      <c r="G317" s="130" t="s">
        <v>335</v>
      </c>
      <c r="H317" s="132">
        <v>400000000</v>
      </c>
      <c r="I317" s="132">
        <v>210901540</v>
      </c>
      <c r="J317" s="132">
        <v>0</v>
      </c>
      <c r="K317" s="132">
        <v>23320150</v>
      </c>
      <c r="L317" s="132">
        <v>1000000</v>
      </c>
      <c r="M317" s="132">
        <v>633221690</v>
      </c>
      <c r="N317" s="132">
        <v>633050576</v>
      </c>
      <c r="O317" s="132">
        <v>600661152</v>
      </c>
      <c r="P317" s="132">
        <v>171114</v>
      </c>
      <c r="Q317" s="132">
        <f t="shared" si="4"/>
        <v>0.99972977236455685</v>
      </c>
    </row>
    <row r="318" spans="2:17">
      <c r="B318" s="130" t="s">
        <v>26</v>
      </c>
      <c r="C318" s="130" t="s">
        <v>18</v>
      </c>
      <c r="D318" s="131" t="s">
        <v>219</v>
      </c>
      <c r="E318" s="130" t="s">
        <v>361</v>
      </c>
      <c r="F318" s="130" t="s">
        <v>191</v>
      </c>
      <c r="G318" s="130" t="s">
        <v>335</v>
      </c>
      <c r="H318" s="132">
        <v>8000000</v>
      </c>
      <c r="I318" s="132">
        <v>0</v>
      </c>
      <c r="J318" s="132">
        <v>0</v>
      </c>
      <c r="K318" s="132">
        <v>12221399</v>
      </c>
      <c r="L318" s="132">
        <v>2813110</v>
      </c>
      <c r="M318" s="132">
        <v>17408289</v>
      </c>
      <c r="N318" s="132">
        <v>17408289</v>
      </c>
      <c r="O318" s="132">
        <v>17408289</v>
      </c>
      <c r="P318" s="132">
        <v>0</v>
      </c>
      <c r="Q318" s="132">
        <f t="shared" si="4"/>
        <v>1</v>
      </c>
    </row>
    <row r="319" spans="2:17">
      <c r="B319" s="130" t="s">
        <v>26</v>
      </c>
      <c r="C319" s="130" t="s">
        <v>16</v>
      </c>
      <c r="D319" s="131" t="s">
        <v>219</v>
      </c>
      <c r="E319" s="130" t="s">
        <v>361</v>
      </c>
      <c r="F319" s="130" t="s">
        <v>202</v>
      </c>
      <c r="G319" s="130" t="s">
        <v>335</v>
      </c>
      <c r="H319" s="132">
        <v>1</v>
      </c>
      <c r="I319" s="132">
        <v>0</v>
      </c>
      <c r="J319" s="132">
        <v>0</v>
      </c>
      <c r="K319" s="132">
        <v>0</v>
      </c>
      <c r="L319" s="132">
        <v>0</v>
      </c>
      <c r="M319" s="132">
        <v>1</v>
      </c>
      <c r="N319" s="132">
        <v>0</v>
      </c>
      <c r="O319" s="132">
        <v>0</v>
      </c>
      <c r="P319" s="132">
        <v>1</v>
      </c>
      <c r="Q319" s="132">
        <f t="shared" si="4"/>
        <v>0</v>
      </c>
    </row>
    <row r="320" spans="2:17">
      <c r="B320" s="130" t="s">
        <v>26</v>
      </c>
      <c r="C320" s="130" t="s">
        <v>18</v>
      </c>
      <c r="D320" s="131" t="s">
        <v>219</v>
      </c>
      <c r="E320" s="130" t="s">
        <v>361</v>
      </c>
      <c r="F320" s="130" t="s">
        <v>220</v>
      </c>
      <c r="G320" s="130" t="s">
        <v>335</v>
      </c>
      <c r="H320" s="132">
        <v>1000</v>
      </c>
      <c r="I320" s="132">
        <v>0</v>
      </c>
      <c r="J320" s="132">
        <v>0</v>
      </c>
      <c r="K320" s="132">
        <v>0</v>
      </c>
      <c r="L320" s="132">
        <v>0</v>
      </c>
      <c r="M320" s="132">
        <v>1000</v>
      </c>
      <c r="N320" s="132">
        <v>0</v>
      </c>
      <c r="O320" s="132">
        <v>0</v>
      </c>
      <c r="P320" s="132">
        <v>1000</v>
      </c>
      <c r="Q320" s="132">
        <f t="shared" si="4"/>
        <v>0</v>
      </c>
    </row>
    <row r="321" spans="2:17">
      <c r="B321" s="130" t="s">
        <v>26</v>
      </c>
      <c r="C321" s="130" t="s">
        <v>23</v>
      </c>
      <c r="D321" s="131" t="s">
        <v>219</v>
      </c>
      <c r="E321" s="130" t="s">
        <v>361</v>
      </c>
      <c r="F321" s="130" t="s">
        <v>240</v>
      </c>
      <c r="G321" s="130" t="s">
        <v>335</v>
      </c>
      <c r="H321" s="132">
        <v>7596137.1100000003</v>
      </c>
      <c r="I321" s="132">
        <v>0</v>
      </c>
      <c r="J321" s="132">
        <v>0</v>
      </c>
      <c r="K321" s="132">
        <v>0</v>
      </c>
      <c r="L321" s="132">
        <v>1500000</v>
      </c>
      <c r="M321" s="132">
        <v>6096137.1100000003</v>
      </c>
      <c r="N321" s="132">
        <v>6048000</v>
      </c>
      <c r="O321" s="132">
        <v>6048000</v>
      </c>
      <c r="P321" s="132">
        <v>48137.11</v>
      </c>
      <c r="Q321" s="132">
        <f t="shared" si="4"/>
        <v>0.9921036700567254</v>
      </c>
    </row>
    <row r="322" spans="2:17">
      <c r="B322" s="130" t="s">
        <v>26</v>
      </c>
      <c r="C322" s="130" t="s">
        <v>18</v>
      </c>
      <c r="D322" s="131" t="s">
        <v>219</v>
      </c>
      <c r="E322" s="130" t="s">
        <v>361</v>
      </c>
      <c r="F322" s="130" t="s">
        <v>241</v>
      </c>
      <c r="G322" s="130" t="s">
        <v>335</v>
      </c>
      <c r="H322" s="132">
        <v>1000</v>
      </c>
      <c r="I322" s="132">
        <v>0</v>
      </c>
      <c r="J322" s="132">
        <v>0</v>
      </c>
      <c r="K322" s="132">
        <v>0</v>
      </c>
      <c r="L322" s="132">
        <v>0</v>
      </c>
      <c r="M322" s="132">
        <v>1000</v>
      </c>
      <c r="N322" s="132">
        <v>0</v>
      </c>
      <c r="O322" s="132">
        <v>0</v>
      </c>
      <c r="P322" s="132">
        <v>1000</v>
      </c>
      <c r="Q322" s="132">
        <f t="shared" si="4"/>
        <v>0</v>
      </c>
    </row>
    <row r="323" spans="2:17">
      <c r="B323" s="130" t="s">
        <v>26</v>
      </c>
      <c r="C323" s="130" t="s">
        <v>16</v>
      </c>
      <c r="D323" s="131" t="s">
        <v>219</v>
      </c>
      <c r="E323" s="130" t="s">
        <v>361</v>
      </c>
      <c r="F323" s="130" t="s">
        <v>242</v>
      </c>
      <c r="G323" s="130" t="s">
        <v>335</v>
      </c>
      <c r="H323" s="132">
        <v>1000</v>
      </c>
      <c r="I323" s="132">
        <v>0</v>
      </c>
      <c r="J323" s="132">
        <v>0</v>
      </c>
      <c r="K323" s="132">
        <v>0</v>
      </c>
      <c r="L323" s="132">
        <v>0</v>
      </c>
      <c r="M323" s="132">
        <v>1000</v>
      </c>
      <c r="N323" s="132">
        <v>0</v>
      </c>
      <c r="O323" s="132">
        <v>0</v>
      </c>
      <c r="P323" s="132">
        <v>1000</v>
      </c>
      <c r="Q323" s="132">
        <f t="shared" si="4"/>
        <v>0</v>
      </c>
    </row>
    <row r="324" spans="2:17">
      <c r="B324" s="130" t="s">
        <v>26</v>
      </c>
      <c r="C324" s="130" t="s">
        <v>21</v>
      </c>
      <c r="D324" s="131" t="s">
        <v>219</v>
      </c>
      <c r="E324" s="130" t="s">
        <v>361</v>
      </c>
      <c r="F324" s="130" t="s">
        <v>243</v>
      </c>
      <c r="G324" s="130" t="s">
        <v>335</v>
      </c>
      <c r="H324" s="132">
        <v>1000</v>
      </c>
      <c r="I324" s="132">
        <v>0</v>
      </c>
      <c r="J324" s="132">
        <v>0</v>
      </c>
      <c r="K324" s="132">
        <v>0</v>
      </c>
      <c r="L324" s="132">
        <v>0</v>
      </c>
      <c r="M324" s="132">
        <v>1000</v>
      </c>
      <c r="N324" s="132">
        <v>0</v>
      </c>
      <c r="O324" s="132">
        <v>0</v>
      </c>
      <c r="P324" s="132">
        <v>1000</v>
      </c>
      <c r="Q324" s="132">
        <f t="shared" si="4"/>
        <v>0</v>
      </c>
    </row>
    <row r="325" spans="2:17">
      <c r="B325" s="130" t="s">
        <v>26</v>
      </c>
      <c r="C325" s="130" t="s">
        <v>21</v>
      </c>
      <c r="D325" s="131" t="s">
        <v>219</v>
      </c>
      <c r="E325" s="130" t="s">
        <v>361</v>
      </c>
      <c r="F325" s="130" t="s">
        <v>244</v>
      </c>
      <c r="G325" s="130" t="s">
        <v>335</v>
      </c>
      <c r="H325" s="132">
        <v>2877486</v>
      </c>
      <c r="I325" s="132">
        <v>0</v>
      </c>
      <c r="J325" s="132">
        <v>0</v>
      </c>
      <c r="K325" s="132">
        <v>1000000</v>
      </c>
      <c r="L325" s="132">
        <v>2777486</v>
      </c>
      <c r="M325" s="132">
        <v>1100000</v>
      </c>
      <c r="N325" s="132">
        <v>513146</v>
      </c>
      <c r="O325" s="132">
        <v>513146</v>
      </c>
      <c r="P325" s="132">
        <v>586854</v>
      </c>
      <c r="Q325" s="132">
        <f t="shared" si="4"/>
        <v>0.46649636363636365</v>
      </c>
    </row>
    <row r="326" spans="2:17">
      <c r="B326" s="130" t="s">
        <v>26</v>
      </c>
      <c r="C326" s="130" t="s">
        <v>16</v>
      </c>
      <c r="D326" s="131" t="s">
        <v>219</v>
      </c>
      <c r="E326" s="130" t="s">
        <v>361</v>
      </c>
      <c r="F326" s="130" t="s">
        <v>44</v>
      </c>
      <c r="G326" s="130" t="s">
        <v>335</v>
      </c>
      <c r="H326" s="132">
        <v>330000000</v>
      </c>
      <c r="I326" s="132">
        <v>0</v>
      </c>
      <c r="J326" s="132">
        <v>0</v>
      </c>
      <c r="K326" s="132">
        <v>9508110</v>
      </c>
      <c r="L326" s="132">
        <v>7000000</v>
      </c>
      <c r="M326" s="132">
        <v>332508110</v>
      </c>
      <c r="N326" s="132">
        <v>331300000</v>
      </c>
      <c r="O326" s="132">
        <v>328152133</v>
      </c>
      <c r="P326" s="132">
        <v>1208110</v>
      </c>
      <c r="Q326" s="132">
        <f t="shared" si="4"/>
        <v>0.99636667508651144</v>
      </c>
    </row>
    <row r="327" spans="2:17">
      <c r="B327" s="130" t="s">
        <v>26</v>
      </c>
      <c r="C327" s="130" t="s">
        <v>18</v>
      </c>
      <c r="D327" s="131" t="s">
        <v>219</v>
      </c>
      <c r="E327" s="130" t="s">
        <v>361</v>
      </c>
      <c r="F327" s="130" t="s">
        <v>257</v>
      </c>
      <c r="G327" s="130" t="s">
        <v>335</v>
      </c>
      <c r="H327" s="132">
        <v>380000000</v>
      </c>
      <c r="I327" s="132">
        <v>0</v>
      </c>
      <c r="J327" s="132">
        <v>0</v>
      </c>
      <c r="K327" s="132">
        <v>10501498</v>
      </c>
      <c r="L327" s="132">
        <v>3323350</v>
      </c>
      <c r="M327" s="132">
        <v>387178148</v>
      </c>
      <c r="N327" s="132">
        <v>384062466</v>
      </c>
      <c r="O327" s="132">
        <v>348188500</v>
      </c>
      <c r="P327" s="132">
        <v>3115682</v>
      </c>
      <c r="Q327" s="132">
        <f t="shared" si="4"/>
        <v>0.99195284647107718</v>
      </c>
    </row>
    <row r="328" spans="2:17">
      <c r="B328" s="130" t="s">
        <v>26</v>
      </c>
      <c r="C328" s="130" t="s">
        <v>18</v>
      </c>
      <c r="D328" s="131" t="s">
        <v>219</v>
      </c>
      <c r="E328" s="130" t="s">
        <v>361</v>
      </c>
      <c r="F328" s="130" t="s">
        <v>245</v>
      </c>
      <c r="G328" s="130" t="s">
        <v>335</v>
      </c>
      <c r="H328" s="132">
        <v>79000000</v>
      </c>
      <c r="I328" s="132">
        <v>0</v>
      </c>
      <c r="J328" s="132">
        <v>0</v>
      </c>
      <c r="K328" s="132">
        <v>7805000</v>
      </c>
      <c r="L328" s="132">
        <v>0</v>
      </c>
      <c r="M328" s="132">
        <v>86805000</v>
      </c>
      <c r="N328" s="132">
        <v>86805000</v>
      </c>
      <c r="O328" s="132">
        <v>74916787</v>
      </c>
      <c r="P328" s="132">
        <v>0</v>
      </c>
      <c r="Q328" s="132">
        <f t="shared" si="4"/>
        <v>1</v>
      </c>
    </row>
    <row r="329" spans="2:17">
      <c r="D329" s="133"/>
      <c r="H329" s="129"/>
      <c r="I329" s="129"/>
      <c r="J329" s="129"/>
      <c r="K329" s="129"/>
      <c r="L329" s="129"/>
      <c r="M329" s="129"/>
      <c r="N329" s="129"/>
      <c r="O329" s="129"/>
      <c r="P329" s="129"/>
      <c r="Q329" s="146"/>
    </row>
    <row r="330" spans="2:17" ht="21">
      <c r="G330" s="157" t="s">
        <v>387</v>
      </c>
      <c r="H330" s="33">
        <f>SUM(H11:H329)</f>
        <v>4822769681.7800007</v>
      </c>
      <c r="I330" s="33">
        <f t="shared" ref="I330:P330" si="5">SUM(I11:I329)</f>
        <v>4805107482</v>
      </c>
      <c r="J330" s="33">
        <f t="shared" si="5"/>
        <v>0</v>
      </c>
      <c r="K330" s="33">
        <f t="shared" si="5"/>
        <v>938507397.39999998</v>
      </c>
      <c r="L330" s="33">
        <f t="shared" si="5"/>
        <v>938507397.39999998</v>
      </c>
      <c r="M330" s="33">
        <f t="shared" si="5"/>
        <v>9627877163.7799988</v>
      </c>
      <c r="N330" s="33">
        <f t="shared" si="5"/>
        <v>8479792095.1599998</v>
      </c>
      <c r="O330" s="33">
        <f t="shared" si="5"/>
        <v>6436314610.1599998</v>
      </c>
      <c r="P330" s="33">
        <f t="shared" si="5"/>
        <v>1148085068.6199999</v>
      </c>
      <c r="Q330" s="147">
        <f>+N330/M330</f>
        <v>0.88075408014768963</v>
      </c>
    </row>
    <row r="333" spans="2:17">
      <c r="H333" s="135"/>
      <c r="I333" s="135"/>
      <c r="J333" s="135"/>
      <c r="K333" s="135"/>
      <c r="L333" s="135"/>
      <c r="M333" s="135"/>
      <c r="N333" s="135"/>
      <c r="O333" s="135"/>
      <c r="P333" s="135"/>
    </row>
    <row r="335" spans="2:17" ht="25.5">
      <c r="G335" s="53" t="s">
        <v>39</v>
      </c>
      <c r="H335" s="53" t="s">
        <v>8</v>
      </c>
      <c r="I335" s="53" t="s">
        <v>42</v>
      </c>
      <c r="J335" s="53" t="s">
        <v>117</v>
      </c>
      <c r="K335" s="53" t="s">
        <v>118</v>
      </c>
      <c r="L335" s="53" t="s">
        <v>119</v>
      </c>
      <c r="M335" s="53" t="s">
        <v>43</v>
      </c>
      <c r="N335" s="53" t="s">
        <v>120</v>
      </c>
      <c r="O335" s="53" t="s">
        <v>121</v>
      </c>
      <c r="P335" s="53" t="s">
        <v>122</v>
      </c>
      <c r="Q335" s="53" t="s">
        <v>123</v>
      </c>
    </row>
    <row r="336" spans="2:17">
      <c r="G336" s="34"/>
    </row>
    <row r="337" spans="2:17" ht="15">
      <c r="D337" s="140"/>
      <c r="F337" s="159" t="s">
        <v>387</v>
      </c>
      <c r="G337" s="142" t="s">
        <v>15</v>
      </c>
      <c r="H337" s="136">
        <f>SUM(H11:H116)</f>
        <v>1630277374.75</v>
      </c>
      <c r="I337" s="136">
        <f t="shared" ref="I337:O337" si="6">SUM(I11:I116)</f>
        <v>613916516</v>
      </c>
      <c r="J337" s="136">
        <f t="shared" si="6"/>
        <v>0</v>
      </c>
      <c r="K337" s="136">
        <f t="shared" si="6"/>
        <v>423533854</v>
      </c>
      <c r="L337" s="136">
        <f t="shared" si="6"/>
        <v>423533854</v>
      </c>
      <c r="M337" s="136">
        <f t="shared" si="6"/>
        <v>2244193890.75</v>
      </c>
      <c r="N337" s="136">
        <f t="shared" si="6"/>
        <v>1996901657</v>
      </c>
      <c r="O337" s="136">
        <f t="shared" si="6"/>
        <v>1678465952</v>
      </c>
      <c r="P337" s="136">
        <f t="shared" ref="P337" si="7">SUM(P11:P116)</f>
        <v>247292233.75</v>
      </c>
      <c r="Q337" s="148">
        <f>+N337/M337</f>
        <v>0.88980799084728102</v>
      </c>
    </row>
    <row r="338" spans="2:17" ht="15">
      <c r="B338" s="57" t="s">
        <v>110</v>
      </c>
      <c r="C338" s="57"/>
      <c r="D338" s="153" t="s">
        <v>109</v>
      </c>
      <c r="E338" s="155" t="s">
        <v>271</v>
      </c>
      <c r="F338" s="159" t="s">
        <v>387</v>
      </c>
      <c r="G338" s="143" t="s">
        <v>25</v>
      </c>
      <c r="H338" s="137">
        <f>SUM(H117:H222)</f>
        <v>915364153.63999999</v>
      </c>
      <c r="I338" s="137">
        <f t="shared" ref="I338:O338" si="8">SUM(I117:I222)</f>
        <v>3730289426</v>
      </c>
      <c r="J338" s="137">
        <f t="shared" si="8"/>
        <v>0</v>
      </c>
      <c r="K338" s="137">
        <f t="shared" si="8"/>
        <v>233645663</v>
      </c>
      <c r="L338" s="137">
        <f t="shared" si="8"/>
        <v>233645663</v>
      </c>
      <c r="M338" s="137">
        <f t="shared" si="8"/>
        <v>4645653579.6399984</v>
      </c>
      <c r="N338" s="137">
        <f t="shared" si="8"/>
        <v>3911079809</v>
      </c>
      <c r="O338" s="137">
        <f t="shared" si="8"/>
        <v>2315023798</v>
      </c>
      <c r="P338" s="137">
        <f t="shared" ref="P338" si="9">SUM(P117:P222)</f>
        <v>734573770.63999999</v>
      </c>
      <c r="Q338" s="149">
        <f>+N338/M338</f>
        <v>0.84187934850344093</v>
      </c>
    </row>
    <row r="339" spans="2:17" ht="15">
      <c r="B339" s="27" t="s">
        <v>111</v>
      </c>
      <c r="C339" s="1"/>
      <c r="D339" s="154" t="s">
        <v>272</v>
      </c>
      <c r="E339" s="156" t="s">
        <v>273</v>
      </c>
      <c r="F339" s="159" t="s">
        <v>387</v>
      </c>
      <c r="G339" s="144" t="s">
        <v>26</v>
      </c>
      <c r="H339" s="138">
        <f>SUM(H223:H328)</f>
        <v>2277128153.3899994</v>
      </c>
      <c r="I339" s="138">
        <f t="shared" ref="I339:O339" si="10">SUM(I223:I328)</f>
        <v>460901540</v>
      </c>
      <c r="J339" s="138">
        <f t="shared" si="10"/>
        <v>0</v>
      </c>
      <c r="K339" s="138">
        <f t="shared" si="10"/>
        <v>281327880.39999998</v>
      </c>
      <c r="L339" s="138">
        <f t="shared" si="10"/>
        <v>281327880.39999998</v>
      </c>
      <c r="M339" s="138">
        <f t="shared" si="10"/>
        <v>2738029693.3899994</v>
      </c>
      <c r="N339" s="138">
        <f t="shared" si="10"/>
        <v>2571810629.1599998</v>
      </c>
      <c r="O339" s="138">
        <f t="shared" si="10"/>
        <v>2442824860.1599998</v>
      </c>
      <c r="P339" s="138">
        <f t="shared" ref="P339" si="11">SUM(P223:P328)</f>
        <v>166219064.22999999</v>
      </c>
      <c r="Q339" s="150">
        <f>+N339/M339</f>
        <v>0.93929245375560522</v>
      </c>
    </row>
    <row r="340" spans="2:17" ht="18.75">
      <c r="F340" s="158" t="s">
        <v>387</v>
      </c>
      <c r="G340" s="145" t="s">
        <v>0</v>
      </c>
      <c r="H340" s="139">
        <f>SUM(H337:H339)</f>
        <v>4822769681.7799988</v>
      </c>
      <c r="I340" s="139">
        <f t="shared" ref="I340:O340" si="12">SUM(I337:I339)</f>
        <v>4805107482</v>
      </c>
      <c r="J340" s="139">
        <f t="shared" si="12"/>
        <v>0</v>
      </c>
      <c r="K340" s="139">
        <f t="shared" si="12"/>
        <v>938507397.39999998</v>
      </c>
      <c r="L340" s="139">
        <f t="shared" si="12"/>
        <v>938507397.39999998</v>
      </c>
      <c r="M340" s="139">
        <f t="shared" si="12"/>
        <v>9627877163.7799988</v>
      </c>
      <c r="N340" s="139">
        <f t="shared" si="12"/>
        <v>8479792095.1599998</v>
      </c>
      <c r="O340" s="139">
        <f t="shared" si="12"/>
        <v>6436314610.1599998</v>
      </c>
      <c r="P340" s="139">
        <f t="shared" ref="P340" si="13">SUM(P337:P339)</f>
        <v>1148085068.6199999</v>
      </c>
      <c r="Q340" s="151">
        <f>+N340/M340</f>
        <v>0.88075408014768963</v>
      </c>
    </row>
    <row r="341" spans="2:17">
      <c r="H341" s="134">
        <f>+H340-H330</f>
        <v>0</v>
      </c>
      <c r="I341" s="134">
        <f t="shared" ref="I341:O341" si="14">+I340-I330</f>
        <v>0</v>
      </c>
      <c r="J341" s="134">
        <f t="shared" si="14"/>
        <v>0</v>
      </c>
      <c r="K341" s="134">
        <f t="shared" si="14"/>
        <v>0</v>
      </c>
      <c r="L341" s="134">
        <f t="shared" si="14"/>
        <v>0</v>
      </c>
      <c r="M341" s="134">
        <f t="shared" si="14"/>
        <v>0</v>
      </c>
      <c r="N341" s="134">
        <f t="shared" si="14"/>
        <v>0</v>
      </c>
      <c r="O341" s="134">
        <f t="shared" si="14"/>
        <v>0</v>
      </c>
      <c r="P341" s="134">
        <f t="shared" ref="P341" si="15">+P340-P330</f>
        <v>0</v>
      </c>
      <c r="Q341" s="152"/>
    </row>
    <row r="344" spans="2:17">
      <c r="B344" s="34"/>
      <c r="C344" s="34"/>
      <c r="D344" s="34"/>
    </row>
    <row r="345" spans="2:17" ht="15">
      <c r="B345" s="34"/>
      <c r="C345" s="34"/>
      <c r="D345" s="34"/>
      <c r="H345"/>
      <c r="I345"/>
      <c r="J345"/>
      <c r="K345"/>
    </row>
    <row r="346" spans="2:17" ht="15">
      <c r="B346" s="34"/>
      <c r="C346" s="34"/>
      <c r="D346" s="34"/>
      <c r="H346"/>
      <c r="I346"/>
      <c r="J346"/>
      <c r="K346"/>
    </row>
    <row r="347" spans="2:17" ht="15">
      <c r="B347" s="34"/>
      <c r="C347" s="34"/>
      <c r="D347" s="34"/>
      <c r="F347" s="35"/>
      <c r="H347"/>
      <c r="I347"/>
      <c r="J347"/>
      <c r="K347"/>
    </row>
    <row r="348" spans="2:17" ht="15">
      <c r="B348" s="140"/>
      <c r="C348" s="140"/>
      <c r="E348" s="141"/>
      <c r="H348"/>
      <c r="I348"/>
      <c r="J348"/>
      <c r="K348"/>
    </row>
    <row r="349" spans="2:17" ht="15">
      <c r="H349"/>
      <c r="I349"/>
      <c r="J349"/>
      <c r="K349"/>
    </row>
    <row r="350" spans="2:17" ht="15">
      <c r="H350"/>
      <c r="I350"/>
      <c r="J350"/>
      <c r="K350"/>
    </row>
    <row r="351" spans="2:17" ht="15">
      <c r="B351" s="34"/>
      <c r="C351" s="34"/>
      <c r="D351" s="34"/>
      <c r="H351"/>
      <c r="I351"/>
      <c r="J351"/>
      <c r="K351"/>
    </row>
    <row r="352" spans="2:17" ht="15">
      <c r="H352"/>
      <c r="I352"/>
      <c r="J352"/>
      <c r="K352"/>
    </row>
    <row r="353" spans="8:11" ht="15">
      <c r="H353"/>
      <c r="I353"/>
      <c r="J353"/>
      <c r="K353"/>
    </row>
    <row r="354" spans="8:11" ht="15">
      <c r="H354"/>
      <c r="I354"/>
      <c r="J354"/>
      <c r="K354"/>
    </row>
    <row r="355" spans="8:11" ht="15">
      <c r="H355"/>
      <c r="I355"/>
      <c r="J355"/>
      <c r="K355"/>
    </row>
    <row r="356" spans="8:11" ht="15">
      <c r="H356"/>
      <c r="I356"/>
      <c r="J356"/>
      <c r="K356"/>
    </row>
  </sheetData>
  <sortState xmlns:xlrd2="http://schemas.microsoft.com/office/spreadsheetml/2017/richdata2" ref="B11:Q328">
    <sortCondition ref="B11:B328"/>
  </sortState>
  <mergeCells count="1">
    <mergeCell ref="B8:Q8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E65D-32C0-46B0-9772-1F67B60B0492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27"/>
  <sheetViews>
    <sheetView workbookViewId="0">
      <selection activeCell="K17" sqref="K17"/>
    </sheetView>
  </sheetViews>
  <sheetFormatPr baseColWidth="10" defaultColWidth="18.85546875" defaultRowHeight="15"/>
  <cols>
    <col min="1" max="1" width="3.7109375" customWidth="1"/>
    <col min="3" max="5" width="16.5703125" customWidth="1"/>
    <col min="6" max="11" width="16.5703125" style="32" customWidth="1"/>
    <col min="12" max="12" width="18.85546875" style="32"/>
    <col min="13" max="13" width="13.28515625" customWidth="1"/>
  </cols>
  <sheetData>
    <row r="3" spans="2:12" s="1" customFormat="1" ht="21">
      <c r="B3" s="162" t="s">
        <v>331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2:12" s="64" customFormat="1">
      <c r="E4" s="62"/>
      <c r="F4" s="63"/>
      <c r="G4" s="63"/>
      <c r="H4" s="63"/>
      <c r="I4" s="63"/>
      <c r="J4" s="63"/>
      <c r="K4" s="63"/>
      <c r="L4" s="63"/>
    </row>
    <row r="5" spans="2:12">
      <c r="D5" s="32"/>
      <c r="E5" s="32"/>
      <c r="K5"/>
      <c r="L5"/>
    </row>
    <row r="6" spans="2:12" ht="45">
      <c r="C6" s="16" t="s">
        <v>39</v>
      </c>
      <c r="D6" s="53" t="s">
        <v>8</v>
      </c>
      <c r="E6" s="53" t="s">
        <v>48</v>
      </c>
      <c r="F6" s="53" t="s">
        <v>98</v>
      </c>
      <c r="G6" s="53">
        <v>0</v>
      </c>
      <c r="H6" s="53">
        <v>0</v>
      </c>
      <c r="I6" s="53" t="s">
        <v>14</v>
      </c>
      <c r="J6" s="39" t="s">
        <v>107</v>
      </c>
      <c r="K6" s="39" t="s">
        <v>274</v>
      </c>
    </row>
    <row r="7" spans="2:12" s="32" customFormat="1">
      <c r="B7"/>
      <c r="C7" s="164" t="s">
        <v>258</v>
      </c>
      <c r="D7" s="164"/>
      <c r="E7" s="164"/>
      <c r="F7" s="164"/>
      <c r="G7" s="164"/>
    </row>
    <row r="8" spans="2:12" s="32" customFormat="1">
      <c r="B8"/>
      <c r="C8" s="10" t="s">
        <v>15</v>
      </c>
      <c r="D8" s="5">
        <v>1630277374.7600002</v>
      </c>
      <c r="E8" s="5">
        <v>613916516</v>
      </c>
      <c r="F8" s="5"/>
      <c r="G8" s="5"/>
      <c r="H8" s="5"/>
      <c r="I8" s="5">
        <v>2244193890.7600002</v>
      </c>
      <c r="J8" s="5">
        <v>2144612233.2600002</v>
      </c>
      <c r="K8" s="87">
        <f>+J8/I8</f>
        <v>0.95562698129158685</v>
      </c>
    </row>
    <row r="9" spans="2:12" s="32" customFormat="1">
      <c r="B9"/>
      <c r="C9" s="11" t="s">
        <v>25</v>
      </c>
      <c r="D9" s="6">
        <v>915364153.65999997</v>
      </c>
      <c r="E9" s="6">
        <v>3730289426</v>
      </c>
      <c r="F9" s="6"/>
      <c r="G9" s="6"/>
      <c r="H9" s="6"/>
      <c r="I9" s="6">
        <v>4645653579.6600008</v>
      </c>
      <c r="J9" s="6">
        <v>4511309892.3500004</v>
      </c>
      <c r="K9" s="88">
        <f t="shared" ref="K9:K11" si="0">+J9/I9</f>
        <v>0.97108185425228533</v>
      </c>
    </row>
    <row r="10" spans="2:12" s="32" customFormat="1">
      <c r="B10"/>
      <c r="C10" s="12" t="s">
        <v>26</v>
      </c>
      <c r="D10" s="7">
        <v>2277128153.4100003</v>
      </c>
      <c r="E10" s="7">
        <v>460901540</v>
      </c>
      <c r="F10" s="7"/>
      <c r="G10" s="7"/>
      <c r="H10" s="7"/>
      <c r="I10" s="7">
        <v>2738029693.4100003</v>
      </c>
      <c r="J10" s="7">
        <v>3067829853.1199999</v>
      </c>
      <c r="K10" s="89">
        <f t="shared" si="0"/>
        <v>1.1204516373594398</v>
      </c>
    </row>
    <row r="11" spans="2:12" s="32" customFormat="1">
      <c r="B11"/>
      <c r="C11" s="25" t="s">
        <v>0</v>
      </c>
      <c r="D11" s="28">
        <v>4822769681.8299999</v>
      </c>
      <c r="E11" s="28">
        <v>4805107482</v>
      </c>
      <c r="F11" s="28">
        <v>0</v>
      </c>
      <c r="G11" s="28">
        <v>0</v>
      </c>
      <c r="H11" s="28">
        <v>0</v>
      </c>
      <c r="I11" s="28">
        <v>9627877163.8300018</v>
      </c>
      <c r="J11" s="28">
        <v>9723751978.7299995</v>
      </c>
      <c r="K11" s="90">
        <f t="shared" si="0"/>
        <v>1.0099580430107875</v>
      </c>
    </row>
    <row r="12" spans="2:12" s="32" customFormat="1">
      <c r="B12"/>
      <c r="C12"/>
      <c r="K12"/>
      <c r="L12"/>
    </row>
    <row r="13" spans="2:12">
      <c r="D13" s="32"/>
      <c r="E13" s="32"/>
      <c r="K13"/>
      <c r="L13"/>
    </row>
    <row r="14" spans="2:12" ht="30">
      <c r="C14" s="16" t="s">
        <v>39</v>
      </c>
      <c r="D14" s="39" t="s">
        <v>8</v>
      </c>
      <c r="E14" s="39" t="s">
        <v>42</v>
      </c>
      <c r="F14" s="39" t="s">
        <v>117</v>
      </c>
      <c r="G14" s="39" t="s">
        <v>118</v>
      </c>
      <c r="H14" s="39" t="s">
        <v>119</v>
      </c>
      <c r="I14" s="39" t="s">
        <v>43</v>
      </c>
      <c r="J14" s="39" t="str">
        <f>+'EJECUCION PASIVA   P. GASTOS'!N335</f>
        <v>RP Acumulado</v>
      </c>
      <c r="K14" s="39" t="s">
        <v>274</v>
      </c>
    </row>
    <row r="15" spans="2:12" s="32" customFormat="1">
      <c r="B15"/>
      <c r="C15" s="164" t="s">
        <v>259</v>
      </c>
      <c r="D15" s="164"/>
      <c r="E15" s="164"/>
      <c r="F15" s="164"/>
      <c r="G15" s="164"/>
    </row>
    <row r="16" spans="2:12" s="32" customFormat="1">
      <c r="B16"/>
      <c r="C16" s="10" t="s">
        <v>15</v>
      </c>
      <c r="D16" s="5">
        <f>+'EJECUCION PASIVA   P. GASTOS'!H337</f>
        <v>1630277374.75</v>
      </c>
      <c r="E16" s="5">
        <f>+'EJECUCION PASIVA   P. GASTOS'!I337</f>
        <v>613916516</v>
      </c>
      <c r="F16" s="5">
        <f>+'EJECUCION PASIVA   P. GASTOS'!J337</f>
        <v>0</v>
      </c>
      <c r="G16" s="5">
        <f>+'EJECUCION PASIVA   P. GASTOS'!K337</f>
        <v>423533854</v>
      </c>
      <c r="H16" s="5">
        <f>+'EJECUCION PASIVA   P. GASTOS'!L337</f>
        <v>423533854</v>
      </c>
      <c r="I16" s="5">
        <f>+'EJECUCION PASIVA   P. GASTOS'!M337</f>
        <v>2244193890.75</v>
      </c>
      <c r="J16" s="5">
        <f>+'EJECUCION PASIVA   P. GASTOS'!N337</f>
        <v>1996901657</v>
      </c>
      <c r="K16" s="87">
        <f>+J16/I16</f>
        <v>0.88980799084728102</v>
      </c>
    </row>
    <row r="17" spans="2:12" s="32" customFormat="1">
      <c r="B17"/>
      <c r="C17" s="11" t="s">
        <v>25</v>
      </c>
      <c r="D17" s="6">
        <f>+'EJECUCION PASIVA   P. GASTOS'!H338</f>
        <v>915364153.63999999</v>
      </c>
      <c r="E17" s="6">
        <f>+'EJECUCION PASIVA   P. GASTOS'!I338</f>
        <v>3730289426</v>
      </c>
      <c r="F17" s="6">
        <f>+'EJECUCION PASIVA   P. GASTOS'!J338</f>
        <v>0</v>
      </c>
      <c r="G17" s="6">
        <f>+'EJECUCION PASIVA   P. GASTOS'!K338</f>
        <v>233645663</v>
      </c>
      <c r="H17" s="6">
        <f>+'EJECUCION PASIVA   P. GASTOS'!L338</f>
        <v>233645663</v>
      </c>
      <c r="I17" s="6">
        <f>+'EJECUCION PASIVA   P. GASTOS'!M338</f>
        <v>4645653579.6399984</v>
      </c>
      <c r="J17" s="6">
        <f>+'EJECUCION PASIVA   P. GASTOS'!N338</f>
        <v>3911079809</v>
      </c>
      <c r="K17" s="88">
        <f t="shared" ref="K17:K19" si="1">+J17/I17</f>
        <v>0.84187934850344093</v>
      </c>
    </row>
    <row r="18" spans="2:12" s="32" customFormat="1">
      <c r="B18"/>
      <c r="C18" s="12" t="s">
        <v>26</v>
      </c>
      <c r="D18" s="7">
        <f>+'EJECUCION PASIVA   P. GASTOS'!H339</f>
        <v>2277128153.3899994</v>
      </c>
      <c r="E18" s="7">
        <f>+'EJECUCION PASIVA   P. GASTOS'!I339</f>
        <v>460901540</v>
      </c>
      <c r="F18" s="7">
        <f>+'EJECUCION PASIVA   P. GASTOS'!J339</f>
        <v>0</v>
      </c>
      <c r="G18" s="7">
        <f>+'EJECUCION PASIVA   P. GASTOS'!K339</f>
        <v>281327880.39999998</v>
      </c>
      <c r="H18" s="7">
        <f>+'EJECUCION PASIVA   P. GASTOS'!L339</f>
        <v>281327880.39999998</v>
      </c>
      <c r="I18" s="7">
        <f>+'EJECUCION PASIVA   P. GASTOS'!M339</f>
        <v>2738029693.3899994</v>
      </c>
      <c r="J18" s="7">
        <f>+'EJECUCION PASIVA   P. GASTOS'!N339</f>
        <v>2571810629.1599998</v>
      </c>
      <c r="K18" s="89">
        <f t="shared" si="1"/>
        <v>0.93929245375560522</v>
      </c>
    </row>
    <row r="19" spans="2:12" s="32" customFormat="1">
      <c r="B19"/>
      <c r="C19" s="25" t="s">
        <v>0</v>
      </c>
      <c r="D19" s="8">
        <f>+'EJECUCION PASIVA   P. GASTOS'!H340</f>
        <v>4822769681.7799988</v>
      </c>
      <c r="E19" s="8">
        <f>+'EJECUCION PASIVA   P. GASTOS'!I340</f>
        <v>4805107482</v>
      </c>
      <c r="F19" s="8">
        <f>+'EJECUCION PASIVA   P. GASTOS'!J340</f>
        <v>0</v>
      </c>
      <c r="G19" s="8">
        <f>+'EJECUCION PASIVA   P. GASTOS'!K340</f>
        <v>938507397.39999998</v>
      </c>
      <c r="H19" s="8">
        <f>+'EJECUCION PASIVA   P. GASTOS'!L340</f>
        <v>938507397.39999998</v>
      </c>
      <c r="I19" s="8">
        <f>+'EJECUCION PASIVA   P. GASTOS'!M340</f>
        <v>9627877163.7799988</v>
      </c>
      <c r="J19" s="8">
        <f>+'EJECUCION PASIVA   P. GASTOS'!N340</f>
        <v>8479792095.1599998</v>
      </c>
      <c r="K19" s="90">
        <f t="shared" si="1"/>
        <v>0.88075408014768963</v>
      </c>
    </row>
    <row r="20" spans="2:12" s="32" customFormat="1">
      <c r="B20"/>
      <c r="C20"/>
      <c r="K20"/>
      <c r="L20"/>
    </row>
    <row r="21" spans="2:12">
      <c r="D21" s="32"/>
      <c r="E21" s="32">
        <f>+E8-E16</f>
        <v>0</v>
      </c>
      <c r="I21" s="32">
        <f>+I8-I16</f>
        <v>1.0000228881835938E-2</v>
      </c>
    </row>
    <row r="22" spans="2:12" s="32" customFormat="1">
      <c r="B22"/>
      <c r="C22"/>
      <c r="E22" s="32">
        <f t="shared" ref="E22:E25" si="2">+E9-E17</f>
        <v>0</v>
      </c>
      <c r="I22" s="32">
        <f t="shared" ref="I22:I25" si="3">+I9-I17</f>
        <v>2.0002365112304688E-2</v>
      </c>
    </row>
    <row r="23" spans="2:12" s="32" customFormat="1">
      <c r="B23"/>
      <c r="C23"/>
      <c r="E23" s="32">
        <f t="shared" si="2"/>
        <v>0</v>
      </c>
      <c r="I23" s="32">
        <f t="shared" si="3"/>
        <v>2.0000934600830078E-2</v>
      </c>
    </row>
    <row r="24" spans="2:12" s="32" customFormat="1">
      <c r="B24"/>
      <c r="C24"/>
      <c r="E24" s="32">
        <f t="shared" si="2"/>
        <v>0</v>
      </c>
      <c r="I24" s="32">
        <f t="shared" si="3"/>
        <v>5.00030517578125E-2</v>
      </c>
    </row>
    <row r="25" spans="2:12" s="32" customFormat="1">
      <c r="B25"/>
      <c r="C25"/>
      <c r="E25" s="32">
        <f t="shared" si="2"/>
        <v>0</v>
      </c>
      <c r="I25" s="32">
        <f t="shared" si="3"/>
        <v>0</v>
      </c>
    </row>
    <row r="26" spans="2:12" s="32" customFormat="1">
      <c r="B26"/>
      <c r="C26"/>
      <c r="K26"/>
      <c r="L26"/>
    </row>
    <row r="27" spans="2:12">
      <c r="D27" s="32"/>
      <c r="E27" s="32"/>
      <c r="K27"/>
      <c r="L27"/>
    </row>
  </sheetData>
  <mergeCells count="3">
    <mergeCell ref="B3:L3"/>
    <mergeCell ref="C7:G7"/>
    <mergeCell ref="C15:G15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ACUERDOS</vt:lpstr>
      <vt:lpstr>EJECUCION ACTIVA.</vt:lpstr>
      <vt:lpstr>EJECUCION PASIVA   P. GASTOS</vt:lpstr>
      <vt:lpstr>Hoja1</vt:lpstr>
      <vt:lpstr>ANALISIS -2024</vt:lpstr>
      <vt:lpstr>'EJECUCION ACTIVA.'!Área_de_impresión</vt:lpstr>
      <vt:lpstr>'EJECUCION ACTIVA.'!Títulos_a_imprimir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ELCY BONILLA CUBIDES</cp:lastModifiedBy>
  <cp:lastPrinted>2025-01-29T20:33:42Z</cp:lastPrinted>
  <dcterms:created xsi:type="dcterms:W3CDTF">2019-03-30T14:06:09Z</dcterms:created>
  <dcterms:modified xsi:type="dcterms:W3CDTF">2025-01-29T20:44:34Z</dcterms:modified>
</cp:coreProperties>
</file>